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20"/>
  </bookViews>
  <sheets>
    <sheet name="附件2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??????">#REF!</definedName>
    <definedName name="___?">#REF!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 hidden="1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_xlnm.Print_Area" localSheetId="0">附件2!$A$1:$I$61</definedName>
    <definedName name="Print_Area_MI">#REF!</definedName>
    <definedName name="_xlnm.Print_Titles" localSheetId="0">附件2!$2:$5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[2]主营业务成本明细表!#REF!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[3]本年收入合计!$E$4:$E$184</definedName>
    <definedName name="拨款汇总_合计">SUM(#REF!)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大幅度">#REF!</definedName>
    <definedName name="地区名称">#REF!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合计">#REF!</definedName>
    <definedName name="汇率">#REF!</definedName>
    <definedName name="科目编码">[12]编码!$A$2:$A$145</definedName>
    <definedName name="年初短期投资">#REF!</definedName>
    <definedName name="年初货币资金">#REF!</definedName>
    <definedName name="年初应收票据">#REF!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全额差额比例">#REF!</definedName>
    <definedName name="人员标准支出">[15]人员支出!$E$4:$E$184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[16]事业发展!$E$4:$E$184</definedName>
    <definedName name="是">#REF!</definedName>
    <definedName name="位次d">#REF!</definedName>
    <definedName name="乡镇个数">[17]行政区划!$D$6:$D$184</definedName>
    <definedName name="性别">[18]基础编码!$H$2:$H$3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职务级别">[21]行政机构人员信息!$K$5</definedName>
    <definedName name="中国">#REF!</definedName>
    <definedName name="中小学生人数2003年">[22]中小学生!$E$4:$E$184</definedName>
    <definedName name="总人口2003年">[23]总人口!$E$4:$E$184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<sst xmlns="http://schemas.openxmlformats.org/spreadsheetml/2006/main" count="95" uniqueCount="88">
  <si>
    <t>附件2</t>
  </si>
  <si>
    <r>
      <rPr>
        <sz val="18"/>
        <rFont val="方正小标宋简体"/>
        <charset val="134"/>
      </rPr>
      <t xml:space="preserve"> </t>
    </r>
    <r>
      <rPr>
        <u/>
        <sz val="18"/>
        <rFont val="方正小标宋简体"/>
        <charset val="134"/>
      </rPr>
      <t xml:space="preserve">        </t>
    </r>
    <r>
      <rPr>
        <sz val="18"/>
        <rFont val="方正小标宋简体"/>
        <charset val="134"/>
      </rPr>
      <t>县（区）统筹整合资金计划表（与整合方案一致）</t>
    </r>
  </si>
  <si>
    <t>单位：万元</t>
  </si>
  <si>
    <t>序号</t>
  </si>
  <si>
    <t>财政资金名称</t>
  </si>
  <si>
    <t>纳入统筹整合资金的总规模</t>
  </si>
  <si>
    <t>计划整合
规模</t>
  </si>
  <si>
    <t>占比</t>
  </si>
  <si>
    <t>资金规模</t>
  </si>
  <si>
    <t>对应文号</t>
  </si>
  <si>
    <t>合计</t>
  </si>
  <si>
    <t>中央财政合计</t>
  </si>
  <si>
    <t>中央财政衔接推进乡村振兴补助资金</t>
  </si>
  <si>
    <t>甘财扶贫[2021]26号
甘财振兴（2022）9号</t>
  </si>
  <si>
    <t>水利发展资金</t>
  </si>
  <si>
    <t>甘财农[2021]121号</t>
  </si>
  <si>
    <t>农业生产发展资金</t>
  </si>
  <si>
    <t>总规模(A,包含该项资金的全部支出方向)</t>
  </si>
  <si>
    <t>甘财农[2021]115号
甘财农[2021]118号</t>
  </si>
  <si>
    <t>其中（B）:</t>
  </si>
  <si>
    <t>★耕地地力保护补贴(B1)</t>
  </si>
  <si>
    <t>甘财农[2021]118号</t>
  </si>
  <si>
    <t>★农机购置补贴(B2)</t>
  </si>
  <si>
    <t>甘财农[2021]115号</t>
  </si>
  <si>
    <t>★支持适度规模经营（农业信贷担保体系建设运营）(B3)</t>
  </si>
  <si>
    <t>★有机肥替代(B4)</t>
  </si>
  <si>
    <t>★农机深耕深松(B5)</t>
  </si>
  <si>
    <t>★良种良法部分(B6)</t>
  </si>
  <si>
    <t>★产业乡村强县示范行动(B7)</t>
  </si>
  <si>
    <t>★现代农业产业园(B8)</t>
  </si>
  <si>
    <t>扣除B后的资金规模（C=A-B）</t>
  </si>
  <si>
    <t>林业改革发展资金</t>
  </si>
  <si>
    <t>甘财资环[2021]120号</t>
  </si>
  <si>
    <t>其中（B）：★森林资源管护和相关试点资金</t>
  </si>
  <si>
    <t>农田建设补助资金</t>
  </si>
  <si>
    <t>甘财农[2021]111号</t>
  </si>
  <si>
    <t>农村综合改革转移支付</t>
  </si>
  <si>
    <t>甘财农[2021]132号
甘财农（2022）61号</t>
  </si>
  <si>
    <t>林业草原生态保护恢复资金（草原生态修复治理补助部分）</t>
  </si>
  <si>
    <t>甘财资环[2021]121号</t>
  </si>
  <si>
    <t>农村环境整治资金</t>
  </si>
  <si>
    <t>车辆购置税收入补助地方用于一般公路建设项目资金（支持农村公路部分）</t>
  </si>
  <si>
    <t>甘财建（2022）77号</t>
  </si>
  <si>
    <t>农村危房改造补助资金（农村危房改造部分）</t>
  </si>
  <si>
    <t>甘财综[2021]63号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</si>
  <si>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</si>
  <si>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</si>
  <si>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</si>
  <si>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农业资源及生态保护补助资金（对农民的直接补贴、东北黑土地保护及保护性耕作、畜禽粪污资源化利用、轮作休耕、长江禁捕除外）</t>
  </si>
  <si>
    <t>甘财农[2021]112号
甘财农（2022）44号
甘财农（2022）65号</t>
  </si>
  <si>
    <t>旅游发展基金</t>
  </si>
  <si>
    <t>中央预算内投资用于“三农”建设部分（不包括国家水网骨干工程、饮水安全保障工程、气象基础设施、农村电网巩固提升工程、生态保护和修复方面的支出）</t>
  </si>
  <si>
    <t>小  计</t>
  </si>
  <si>
    <t>①</t>
  </si>
  <si>
    <t>甘财建（2022）50号</t>
  </si>
  <si>
    <t>②</t>
  </si>
  <si>
    <t>③</t>
  </si>
  <si>
    <t>甘财建（2022）32号</t>
  </si>
  <si>
    <t>④</t>
  </si>
  <si>
    <t>⑤</t>
  </si>
  <si>
    <t>⑥</t>
  </si>
  <si>
    <t>二</t>
  </si>
  <si>
    <t>省级财政资金小计</t>
  </si>
  <si>
    <t>省级财政衔接推进乡村振兴补助资金</t>
  </si>
  <si>
    <t>甘财扶贫[2021]25号
甘财振兴（2022）10号</t>
  </si>
  <si>
    <t>“两州一市”省级资金</t>
  </si>
  <si>
    <t>少数民族发展省级资金</t>
  </si>
  <si>
    <t>以工代赈省级资金</t>
  </si>
  <si>
    <t>甘财扶贫[2021]25号</t>
  </si>
  <si>
    <t>省级水利发展资金</t>
  </si>
  <si>
    <t>农田建设补助专项资金</t>
  </si>
  <si>
    <t>甘财农[2021]139号</t>
  </si>
  <si>
    <t>农村综合改革专项补助资金</t>
  </si>
  <si>
    <t>耕地质量保护与提升补助资金</t>
  </si>
  <si>
    <t>林业草原资源保护与发展专项资金（①防沙治沙②林业草原科技创新与合作）</t>
  </si>
  <si>
    <t>草原生态修复治理资金</t>
  </si>
  <si>
    <t>甘财资环（2021）137号</t>
  </si>
  <si>
    <t>土地整治等补助资金</t>
  </si>
  <si>
    <t>农村危房改造省级资金</t>
  </si>
  <si>
    <t>三</t>
  </si>
  <si>
    <t>市级财政资金小计</t>
  </si>
  <si>
    <t>市级财政衔接推进乡村振兴补助资金</t>
  </si>
  <si>
    <t>临州财农（2022）5号</t>
  </si>
  <si>
    <t>…     …</t>
  </si>
  <si>
    <t>四</t>
  </si>
  <si>
    <t>县级财政资金小计</t>
  </si>
  <si>
    <t>县级财政衔接推进乡村振兴补助资金</t>
  </si>
  <si>
    <t>说明：★不予整合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</si>
</sst>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6"/>
      <name val="方正小标宋简体"/>
      <charset val="134"/>
    </font>
    <font>
      <sz val="8"/>
      <name val="方正小标宋简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仿宋_GB2312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u/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0" borderId="0" applyProtection="0"/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" fillId="0" borderId="0"/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35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58" applyFont="1" applyFill="1" applyBorder="1" applyAlignment="1">
      <alignment horizontal="center" vertical="center"/>
    </xf>
    <xf numFmtId="0" fontId="3" fillId="0" borderId="0" xfId="58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55" applyNumberFormat="1" applyFont="1" applyFill="1" applyBorder="1" applyAlignment="1">
      <alignment horizontal="center" vertical="center" wrapText="1"/>
    </xf>
    <xf numFmtId="176" fontId="5" fillId="0" borderId="0" xfId="55" applyNumberFormat="1" applyFont="1" applyFill="1" applyBorder="1" applyAlignment="1">
      <alignment horizontal="center" vertical="center" wrapText="1"/>
    </xf>
    <xf numFmtId="0" fontId="6" fillId="0" borderId="0" xfId="55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right" vertical="center" wrapText="1"/>
    </xf>
    <xf numFmtId="0" fontId="1" fillId="0" borderId="2" xfId="55" applyNumberFormat="1" applyFont="1" applyFill="1" applyBorder="1" applyAlignment="1">
      <alignment horizontal="center" vertical="center" wrapText="1"/>
    </xf>
    <xf numFmtId="176" fontId="1" fillId="0" borderId="2" xfId="55" applyNumberFormat="1" applyFont="1" applyFill="1" applyBorder="1" applyAlignment="1">
      <alignment horizontal="center" vertical="center" wrapText="1"/>
    </xf>
    <xf numFmtId="0" fontId="8" fillId="0" borderId="2" xfId="42" applyNumberFormat="1" applyFont="1" applyFill="1" applyBorder="1" applyAlignment="1" applyProtection="1">
      <alignment horizontal="center" vertical="center" wrapText="1"/>
    </xf>
    <xf numFmtId="0" fontId="8" fillId="0" borderId="2" xfId="55" applyNumberFormat="1" applyFont="1" applyFill="1" applyBorder="1" applyAlignment="1">
      <alignment horizontal="center" vertical="center" wrapText="1"/>
    </xf>
    <xf numFmtId="0" fontId="8" fillId="0" borderId="3" xfId="47" applyNumberFormat="1" applyFont="1" applyFill="1" applyBorder="1" applyAlignment="1" applyProtection="1">
      <alignment horizontal="center" vertical="center" wrapText="1"/>
    </xf>
    <xf numFmtId="0" fontId="8" fillId="0" borderId="4" xfId="47" applyNumberFormat="1" applyFont="1" applyFill="1" applyBorder="1" applyAlignment="1" applyProtection="1">
      <alignment horizontal="center" vertical="center" wrapText="1"/>
    </xf>
    <xf numFmtId="0" fontId="8" fillId="0" borderId="5" xfId="47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" xfId="47" applyNumberFormat="1" applyFont="1" applyFill="1" applyBorder="1" applyAlignment="1" applyProtection="1">
      <alignment horizontal="center" vertical="center" wrapText="1"/>
    </xf>
    <xf numFmtId="0" fontId="10" fillId="0" borderId="2" xfId="47" applyNumberFormat="1" applyFont="1" applyFill="1" applyBorder="1" applyAlignment="1" applyProtection="1">
      <alignment horizontal="center" vertical="center" wrapText="1"/>
    </xf>
    <xf numFmtId="0" fontId="3" fillId="0" borderId="2" xfId="55" applyNumberFormat="1" applyFont="1" applyFill="1" applyBorder="1" applyAlignment="1">
      <alignment horizontal="center" vertical="center" wrapText="1"/>
    </xf>
    <xf numFmtId="176" fontId="3" fillId="0" borderId="2" xfId="55" applyNumberFormat="1" applyFont="1" applyFill="1" applyBorder="1" applyAlignment="1">
      <alignment horizontal="center" vertical="center" wrapText="1"/>
    </xf>
    <xf numFmtId="0" fontId="11" fillId="0" borderId="2" xfId="47" applyNumberFormat="1" applyFont="1" applyFill="1" applyBorder="1" applyAlignment="1" applyProtection="1">
      <alignment horizontal="center" vertical="center" wrapText="1"/>
    </xf>
    <xf numFmtId="0" fontId="11" fillId="0" borderId="6" xfId="47" applyNumberFormat="1" applyFont="1" applyFill="1" applyBorder="1" applyAlignment="1" applyProtection="1">
      <alignment horizontal="center" vertical="center" wrapText="1"/>
    </xf>
    <xf numFmtId="0" fontId="11" fillId="0" borderId="3" xfId="47" applyNumberFormat="1" applyFont="1" applyFill="1" applyBorder="1" applyAlignment="1" applyProtection="1">
      <alignment horizontal="center" vertical="center" wrapText="1"/>
    </xf>
    <xf numFmtId="0" fontId="11" fillId="0" borderId="5" xfId="47" applyNumberFormat="1" applyFont="1" applyFill="1" applyBorder="1" applyAlignment="1" applyProtection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1" fillId="0" borderId="7" xfId="47" applyNumberFormat="1" applyFont="1" applyFill="1" applyBorder="1" applyAlignment="1" applyProtection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3" fillId="0" borderId="2" xfId="55" applyNumberFormat="1" applyFont="1" applyFill="1" applyBorder="1" applyAlignment="1">
      <alignment horizontal="center" vertical="center" wrapText="1"/>
    </xf>
    <xf numFmtId="0" fontId="9" fillId="0" borderId="6" xfId="47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9" fillId="0" borderId="7" xfId="47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8" xfId="47" applyNumberFormat="1" applyFont="1" applyFill="1" applyBorder="1" applyAlignment="1" applyProtection="1">
      <alignment horizontal="center" vertical="center" wrapText="1"/>
    </xf>
    <xf numFmtId="0" fontId="11" fillId="0" borderId="4" xfId="47" applyNumberFormat="1" applyFont="1" applyFill="1" applyBorder="1" applyAlignment="1" applyProtection="1">
      <alignment horizontal="center" vertical="center" wrapText="1"/>
    </xf>
    <xf numFmtId="31" fontId="11" fillId="0" borderId="2" xfId="55" applyNumberFormat="1" applyFont="1" applyFill="1" applyBorder="1" applyAlignment="1" applyProtection="1">
      <alignment horizontal="center" vertical="center" wrapText="1"/>
    </xf>
    <xf numFmtId="0" fontId="11" fillId="0" borderId="2" xfId="55" applyFont="1" applyFill="1" applyBorder="1" applyAlignment="1" applyProtection="1">
      <alignment horizontal="center" vertical="center" wrapText="1"/>
    </xf>
    <xf numFmtId="0" fontId="8" fillId="0" borderId="3" xfId="42" applyNumberFormat="1" applyFont="1" applyFill="1" applyBorder="1" applyAlignment="1" applyProtection="1">
      <alignment horizontal="center" vertical="center" wrapText="1"/>
    </xf>
    <xf numFmtId="0" fontId="8" fillId="0" borderId="4" xfId="42" applyNumberFormat="1" applyFont="1" applyFill="1" applyBorder="1" applyAlignment="1" applyProtection="1">
      <alignment horizontal="center" vertical="center" wrapText="1"/>
    </xf>
    <xf numFmtId="0" fontId="8" fillId="0" borderId="5" xfId="42" applyNumberFormat="1" applyFont="1" applyFill="1" applyBorder="1" applyAlignment="1" applyProtection="1">
      <alignment horizontal="center" vertical="center" wrapText="1"/>
    </xf>
    <xf numFmtId="0" fontId="14" fillId="0" borderId="2" xfId="58" applyFont="1" applyFill="1" applyBorder="1" applyAlignment="1" applyProtection="1">
      <alignment horizontal="center" vertical="center"/>
    </xf>
    <xf numFmtId="0" fontId="11" fillId="0" borderId="2" xfId="55" applyNumberFormat="1" applyFont="1" applyFill="1" applyBorder="1" applyAlignment="1" applyProtection="1">
      <alignment horizontal="center" vertical="center" wrapText="1"/>
    </xf>
    <xf numFmtId="0" fontId="12" fillId="0" borderId="2" xfId="55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55" applyNumberFormat="1" applyFont="1" applyFill="1" applyBorder="1" applyAlignment="1" applyProtection="1">
      <alignment horizontal="center" vertical="center" wrapText="1"/>
    </xf>
    <xf numFmtId="0" fontId="11" fillId="0" borderId="4" xfId="55" applyNumberFormat="1" applyFont="1" applyFill="1" applyBorder="1" applyAlignment="1" applyProtection="1">
      <alignment horizontal="center" vertical="center" wrapText="1"/>
    </xf>
    <xf numFmtId="0" fontId="11" fillId="0" borderId="5" xfId="55" applyNumberFormat="1" applyFont="1" applyFill="1" applyBorder="1" applyAlignment="1" applyProtection="1">
      <alignment horizontal="center" vertical="center" wrapText="1"/>
    </xf>
    <xf numFmtId="0" fontId="12" fillId="0" borderId="3" xfId="55" applyNumberFormat="1" applyFont="1" applyFill="1" applyBorder="1" applyAlignment="1">
      <alignment horizontal="center" vertical="center" wrapText="1"/>
    </xf>
    <xf numFmtId="0" fontId="12" fillId="0" borderId="4" xfId="55" applyNumberFormat="1" applyFont="1" applyFill="1" applyBorder="1" applyAlignment="1">
      <alignment horizontal="center" vertical="center" wrapText="1"/>
    </xf>
    <xf numFmtId="0" fontId="12" fillId="0" borderId="5" xfId="55" applyNumberFormat="1" applyFont="1" applyFill="1" applyBorder="1" applyAlignment="1">
      <alignment horizontal="center" vertical="center" wrapText="1"/>
    </xf>
    <xf numFmtId="0" fontId="9" fillId="0" borderId="2" xfId="55" applyNumberFormat="1" applyFont="1" applyFill="1" applyBorder="1" applyAlignment="1">
      <alignment horizontal="center" vertical="center" wrapText="1"/>
    </xf>
    <xf numFmtId="176" fontId="8" fillId="0" borderId="2" xfId="5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0" fontId="7" fillId="0" borderId="1" xfId="55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10" fontId="8" fillId="0" borderId="2" xfId="55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0" fontId="3" fillId="0" borderId="2" xfId="5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_2-1统计表_1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0 3 2" xfId="54"/>
    <cellStyle name="常规 2" xfId="55"/>
    <cellStyle name="常规 100" xfId="56"/>
    <cellStyle name="常规 11" xfId="57"/>
    <cellStyle name="常规 14" xfId="58"/>
    <cellStyle name="常规 18" xfId="59"/>
    <cellStyle name="常规 4" xfId="60"/>
    <cellStyle name="常规 7" xfId="61"/>
  </cellStyles>
  <tableStyles count="0" defaultTableStyle="TableStyleMedium2" defaultPivotStyle="PivotStyleLight16"/>
  <colors>
    <mruColors>
      <color rgb="00679DBA"/>
      <color rgb="00FFFF00"/>
      <color rgb="0092D05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zj(200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存货明细表"/>
      <sheetName val="原材料明细表"/>
      <sheetName val="产成品明细表"/>
      <sheetName val="32.5R水泥"/>
      <sheetName val="42.5R水泥"/>
      <sheetName val="复合PC32.5R"/>
      <sheetName val="外购熟料"/>
      <sheetName val="低碱PO42.5水泥"/>
      <sheetName val="石灰石"/>
      <sheetName val="制造费用"/>
      <sheetName val="待摊费用"/>
      <sheetName val="主营业务成本明细表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  <sheetName val="P1012001"/>
      <sheetName val="________"/>
      <sheetName val="XL4Poppy"/>
      <sheetName val="村级支出"/>
      <sheetName val="?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K9" sqref="K9"/>
    </sheetView>
  </sheetViews>
  <sheetFormatPr defaultColWidth="9" defaultRowHeight="14.4"/>
  <cols>
    <col min="1" max="1" width="6" style="6" customWidth="1"/>
    <col min="2" max="2" width="6.87962962962963" style="6" customWidth="1"/>
    <col min="3" max="3" width="5.66666666666667" style="6" customWidth="1"/>
    <col min="4" max="4" width="7" style="6" customWidth="1"/>
    <col min="5" max="5" width="14.6666666666667" style="6" customWidth="1"/>
    <col min="6" max="6" width="10.6666666666667" style="6" customWidth="1"/>
    <col min="7" max="7" width="18.5555555555556" style="6" customWidth="1"/>
    <col min="8" max="8" width="11.7777777777778" style="7" customWidth="1"/>
    <col min="9" max="9" width="9.44444444444444" style="6" customWidth="1"/>
    <col min="10" max="10" width="12.6666666666667" style="6"/>
    <col min="11" max="11" width="13.7777777777778" style="6"/>
    <col min="12" max="12" width="9.44444444444444" style="6"/>
    <col min="13" max="14" width="11.1111111111111" style="6"/>
    <col min="15" max="16384" width="9" style="6"/>
  </cols>
  <sheetData>
    <row r="1" ht="24" customHeight="1" spans="1:5">
      <c r="A1" s="8" t="s">
        <v>0</v>
      </c>
      <c r="B1" s="8"/>
      <c r="C1" s="1"/>
      <c r="D1" s="1"/>
      <c r="E1" s="1"/>
    </row>
    <row r="2" ht="51" customHeight="1" spans="1:9">
      <c r="A2" s="9" t="s">
        <v>1</v>
      </c>
      <c r="B2" s="9"/>
      <c r="C2" s="9"/>
      <c r="D2" s="9"/>
      <c r="E2" s="9"/>
      <c r="F2" s="9"/>
      <c r="G2" s="9"/>
      <c r="H2" s="10"/>
      <c r="I2" s="9"/>
    </row>
    <row r="3" ht="18" customHeight="1" spans="1:9">
      <c r="A3" s="11"/>
      <c r="B3" s="11"/>
      <c r="C3" s="11"/>
      <c r="D3" s="11"/>
      <c r="E3" s="11"/>
      <c r="F3" s="11"/>
      <c r="G3" s="11"/>
      <c r="H3" s="12" t="s">
        <v>2</v>
      </c>
      <c r="I3" s="60"/>
    </row>
    <row r="4" s="1" customFormat="1" ht="18" customHeight="1" spans="1:10">
      <c r="A4" s="13" t="s">
        <v>3</v>
      </c>
      <c r="B4" s="13" t="s">
        <v>4</v>
      </c>
      <c r="C4" s="13"/>
      <c r="D4" s="13"/>
      <c r="E4" s="13"/>
      <c r="F4" s="13" t="s">
        <v>5</v>
      </c>
      <c r="G4" s="13"/>
      <c r="H4" s="14" t="s">
        <v>6</v>
      </c>
      <c r="I4" s="13" t="s">
        <v>7</v>
      </c>
      <c r="J4" s="61">
        <f>SUM(J8:J61)</f>
        <v>0</v>
      </c>
    </row>
    <row r="5" s="1" customFormat="1" ht="18" customHeight="1" spans="1:10">
      <c r="A5" s="13"/>
      <c r="B5" s="13"/>
      <c r="C5" s="13"/>
      <c r="D5" s="13"/>
      <c r="E5" s="13"/>
      <c r="F5" s="13" t="s">
        <v>8</v>
      </c>
      <c r="G5" s="13" t="s">
        <v>9</v>
      </c>
      <c r="H5" s="14"/>
      <c r="I5" s="13"/>
      <c r="J5" s="61"/>
    </row>
    <row r="6" s="2" customFormat="1" ht="21" customHeight="1" spans="1:10">
      <c r="A6" s="15" t="s">
        <v>10</v>
      </c>
      <c r="B6" s="15"/>
      <c r="C6" s="15"/>
      <c r="D6" s="15"/>
      <c r="E6" s="15"/>
      <c r="F6" s="16">
        <f>F7+F41+F55+F58</f>
        <v>49226.9</v>
      </c>
      <c r="G6" s="16"/>
      <c r="H6" s="16">
        <f>H7+H41+H55+H58</f>
        <v>40776.95</v>
      </c>
      <c r="I6" s="62">
        <f>H6/F6</f>
        <v>0.828346899764153</v>
      </c>
      <c r="J6" s="63"/>
    </row>
    <row r="7" s="2" customFormat="1" ht="21" customHeight="1" spans="1:10">
      <c r="A7" s="15"/>
      <c r="B7" s="17" t="s">
        <v>11</v>
      </c>
      <c r="C7" s="18"/>
      <c r="D7" s="18"/>
      <c r="E7" s="19"/>
      <c r="F7" s="20">
        <f>F8+F9+F22+F23+F24+F25+F26+F27+F28+F29+F30+F32++F31+F33+F19+F34</f>
        <v>36075.9</v>
      </c>
      <c r="G7" s="21"/>
      <c r="H7" s="20">
        <f>H8+H9+H22+H23+H24+H25+H26+H27+H28+H29+H30+H32++H31+H33+H19+H34</f>
        <v>29101.3</v>
      </c>
      <c r="I7" s="62">
        <f>H7/F7</f>
        <v>0.806668717897544</v>
      </c>
      <c r="J7" s="63"/>
    </row>
    <row r="8" s="3" customFormat="1" ht="60.6" customHeight="1" spans="1:10">
      <c r="A8" s="22">
        <v>1</v>
      </c>
      <c r="B8" s="23" t="s">
        <v>12</v>
      </c>
      <c r="C8" s="23"/>
      <c r="D8" s="23"/>
      <c r="E8" s="23"/>
      <c r="F8" s="24">
        <f>21470+2357</f>
        <v>23827</v>
      </c>
      <c r="G8" s="24" t="s">
        <v>13</v>
      </c>
      <c r="H8" s="25">
        <f>19093+2357</f>
        <v>21450</v>
      </c>
      <c r="I8" s="64">
        <f>H8/F8</f>
        <v>0.900239224409284</v>
      </c>
      <c r="J8" s="65"/>
    </row>
    <row r="9" s="3" customFormat="1" ht="42" customHeight="1" spans="1:10">
      <c r="A9" s="22">
        <v>2</v>
      </c>
      <c r="B9" s="26" t="s">
        <v>14</v>
      </c>
      <c r="C9" s="26"/>
      <c r="D9" s="26"/>
      <c r="E9" s="26"/>
      <c r="F9" s="24">
        <f>561+249</f>
        <v>810</v>
      </c>
      <c r="G9" s="24" t="s">
        <v>15</v>
      </c>
      <c r="H9" s="25"/>
      <c r="I9" s="64">
        <f t="shared" ref="I9:I40" si="0">H9/F9</f>
        <v>0</v>
      </c>
      <c r="J9" s="65"/>
    </row>
    <row r="10" s="3" customFormat="1" ht="57.6" customHeight="1" spans="1:10">
      <c r="A10" s="22">
        <v>3</v>
      </c>
      <c r="B10" s="26" t="s">
        <v>16</v>
      </c>
      <c r="C10" s="26" t="s">
        <v>17</v>
      </c>
      <c r="D10" s="26"/>
      <c r="E10" s="26"/>
      <c r="F10" s="24">
        <v>1741</v>
      </c>
      <c r="G10" s="24" t="s">
        <v>18</v>
      </c>
      <c r="H10" s="25"/>
      <c r="I10" s="64">
        <f t="shared" si="0"/>
        <v>0</v>
      </c>
      <c r="J10" s="65"/>
    </row>
    <row r="11" s="3" customFormat="1" ht="37.5" customHeight="1" spans="1:10">
      <c r="A11" s="22"/>
      <c r="B11" s="26"/>
      <c r="C11" s="27" t="s">
        <v>19</v>
      </c>
      <c r="D11" s="28" t="s">
        <v>20</v>
      </c>
      <c r="E11" s="29"/>
      <c r="F11" s="24">
        <v>1661</v>
      </c>
      <c r="G11" s="30" t="s">
        <v>21</v>
      </c>
      <c r="H11" s="25"/>
      <c r="I11" s="64">
        <f t="shared" si="0"/>
        <v>0</v>
      </c>
      <c r="J11" s="65"/>
    </row>
    <row r="12" s="3" customFormat="1" ht="37.5" customHeight="1" spans="1:10">
      <c r="A12" s="22"/>
      <c r="B12" s="26"/>
      <c r="C12" s="31"/>
      <c r="D12" s="28" t="s">
        <v>22</v>
      </c>
      <c r="E12" s="29"/>
      <c r="F12" s="24">
        <v>80</v>
      </c>
      <c r="G12" s="32" t="s">
        <v>23</v>
      </c>
      <c r="H12" s="33"/>
      <c r="I12" s="64">
        <f t="shared" si="0"/>
        <v>0</v>
      </c>
      <c r="J12" s="65"/>
    </row>
    <row r="13" s="3" customFormat="1" ht="37.5" customHeight="1" spans="1:10">
      <c r="A13" s="22"/>
      <c r="B13" s="26"/>
      <c r="C13" s="31"/>
      <c r="D13" s="28" t="s">
        <v>24</v>
      </c>
      <c r="E13" s="29"/>
      <c r="F13" s="24"/>
      <c r="G13" s="34"/>
      <c r="H13" s="25"/>
      <c r="I13" s="64" t="e">
        <f t="shared" si="0"/>
        <v>#DIV/0!</v>
      </c>
      <c r="J13" s="65"/>
    </row>
    <row r="14" s="3" customFormat="1" ht="37.5" customHeight="1" spans="1:10">
      <c r="A14" s="22"/>
      <c r="B14" s="26"/>
      <c r="C14" s="31"/>
      <c r="D14" s="28" t="s">
        <v>25</v>
      </c>
      <c r="E14" s="29"/>
      <c r="F14" s="24"/>
      <c r="G14" s="34"/>
      <c r="H14" s="25"/>
      <c r="I14" s="64" t="e">
        <f t="shared" si="0"/>
        <v>#DIV/0!</v>
      </c>
      <c r="J14" s="65"/>
    </row>
    <row r="15" s="3" customFormat="1" ht="37.5" customHeight="1" spans="1:10">
      <c r="A15" s="22"/>
      <c r="B15" s="26"/>
      <c r="C15" s="31"/>
      <c r="D15" s="28" t="s">
        <v>26</v>
      </c>
      <c r="E15" s="29"/>
      <c r="F15" s="24"/>
      <c r="G15" s="34"/>
      <c r="H15" s="25"/>
      <c r="I15" s="64" t="e">
        <f t="shared" si="0"/>
        <v>#DIV/0!</v>
      </c>
      <c r="J15" s="65"/>
    </row>
    <row r="16" s="3" customFormat="1" ht="37.5" customHeight="1" spans="1:10">
      <c r="A16" s="22"/>
      <c r="B16" s="26"/>
      <c r="C16" s="31"/>
      <c r="D16" s="28" t="s">
        <v>27</v>
      </c>
      <c r="E16" s="29"/>
      <c r="F16" s="24"/>
      <c r="G16" s="32"/>
      <c r="H16" s="25"/>
      <c r="I16" s="64" t="e">
        <f t="shared" si="0"/>
        <v>#DIV/0!</v>
      </c>
      <c r="J16" s="65"/>
    </row>
    <row r="17" s="3" customFormat="1" ht="37.5" customHeight="1" spans="1:10">
      <c r="A17" s="22"/>
      <c r="B17" s="26"/>
      <c r="C17" s="31"/>
      <c r="D17" s="28" t="s">
        <v>28</v>
      </c>
      <c r="E17" s="29"/>
      <c r="F17" s="24"/>
      <c r="G17" s="34"/>
      <c r="H17" s="25"/>
      <c r="I17" s="64" t="e">
        <f t="shared" si="0"/>
        <v>#DIV/0!</v>
      </c>
      <c r="J17" s="65"/>
    </row>
    <row r="18" s="3" customFormat="1" ht="37.5" customHeight="1" spans="1:10">
      <c r="A18" s="22"/>
      <c r="B18" s="26"/>
      <c r="C18" s="31"/>
      <c r="D18" s="28" t="s">
        <v>29</v>
      </c>
      <c r="E18" s="29"/>
      <c r="F18" s="24"/>
      <c r="G18" s="34"/>
      <c r="H18" s="25"/>
      <c r="I18" s="64" t="e">
        <f t="shared" si="0"/>
        <v>#DIV/0!</v>
      </c>
      <c r="J18" s="65"/>
    </row>
    <row r="19" s="3" customFormat="1" ht="37.5" customHeight="1" spans="1:10">
      <c r="A19" s="22"/>
      <c r="B19" s="26"/>
      <c r="C19" s="26" t="s">
        <v>30</v>
      </c>
      <c r="D19" s="26"/>
      <c r="E19" s="26"/>
      <c r="F19" s="24">
        <v>2371</v>
      </c>
      <c r="G19" s="30"/>
      <c r="H19" s="25">
        <v>2371</v>
      </c>
      <c r="I19" s="64">
        <f t="shared" si="0"/>
        <v>1</v>
      </c>
      <c r="J19" s="65"/>
    </row>
    <row r="20" s="3" customFormat="1" ht="37.5" customHeight="1" spans="1:10">
      <c r="A20" s="35">
        <v>4</v>
      </c>
      <c r="B20" s="26" t="s">
        <v>31</v>
      </c>
      <c r="C20" s="26" t="s">
        <v>17</v>
      </c>
      <c r="D20" s="26"/>
      <c r="E20" s="26"/>
      <c r="F20" s="36">
        <v>131.3</v>
      </c>
      <c r="G20" s="30" t="s">
        <v>32</v>
      </c>
      <c r="H20" s="25"/>
      <c r="I20" s="64">
        <f t="shared" si="0"/>
        <v>0</v>
      </c>
      <c r="J20" s="65"/>
    </row>
    <row r="21" s="3" customFormat="1" ht="37.5" customHeight="1" spans="1:10">
      <c r="A21" s="37"/>
      <c r="B21" s="26"/>
      <c r="C21" s="26" t="s">
        <v>33</v>
      </c>
      <c r="D21" s="26"/>
      <c r="E21" s="26"/>
      <c r="F21" s="36">
        <v>30</v>
      </c>
      <c r="G21" s="38"/>
      <c r="H21" s="25"/>
      <c r="I21" s="64">
        <f t="shared" si="0"/>
        <v>0</v>
      </c>
      <c r="J21" s="65"/>
    </row>
    <row r="22" s="3" customFormat="1" ht="35.25" customHeight="1" spans="1:10">
      <c r="A22" s="39"/>
      <c r="B22" s="26"/>
      <c r="C22" s="26" t="s">
        <v>30</v>
      </c>
      <c r="D22" s="26"/>
      <c r="E22" s="26"/>
      <c r="F22" s="24">
        <v>101.3</v>
      </c>
      <c r="G22" s="34" t="s">
        <v>32</v>
      </c>
      <c r="H22" s="25">
        <v>101.3</v>
      </c>
      <c r="I22" s="64">
        <f t="shared" si="0"/>
        <v>1</v>
      </c>
      <c r="J22" s="65"/>
    </row>
    <row r="23" s="3" customFormat="1" ht="40.2" customHeight="1" spans="1:10">
      <c r="A23" s="22">
        <v>5</v>
      </c>
      <c r="B23" s="26" t="s">
        <v>34</v>
      </c>
      <c r="C23" s="26"/>
      <c r="D23" s="26"/>
      <c r="E23" s="26"/>
      <c r="F23" s="38">
        <v>1951</v>
      </c>
      <c r="G23" s="38" t="s">
        <v>35</v>
      </c>
      <c r="H23" s="25">
        <v>1951</v>
      </c>
      <c r="I23" s="64">
        <f t="shared" si="0"/>
        <v>1</v>
      </c>
      <c r="J23" s="65"/>
    </row>
    <row r="24" s="3" customFormat="1" ht="39" customHeight="1" spans="1:10">
      <c r="A24" s="22">
        <v>6</v>
      </c>
      <c r="B24" s="26" t="s">
        <v>36</v>
      </c>
      <c r="C24" s="26"/>
      <c r="D24" s="26"/>
      <c r="E24" s="26"/>
      <c r="F24" s="38">
        <f>397+301</f>
        <v>698</v>
      </c>
      <c r="G24" s="38" t="s">
        <v>37</v>
      </c>
      <c r="H24" s="38">
        <f>397+301</f>
        <v>698</v>
      </c>
      <c r="I24" s="64">
        <f t="shared" si="0"/>
        <v>1</v>
      </c>
      <c r="J24" s="65"/>
    </row>
    <row r="25" s="3" customFormat="1" ht="39" customHeight="1" spans="1:10">
      <c r="A25" s="22">
        <v>7</v>
      </c>
      <c r="B25" s="26" t="s">
        <v>38</v>
      </c>
      <c r="C25" s="26"/>
      <c r="D25" s="26"/>
      <c r="E25" s="26"/>
      <c r="F25" s="38">
        <v>334.6</v>
      </c>
      <c r="G25" s="38" t="s">
        <v>39</v>
      </c>
      <c r="H25" s="25">
        <v>300</v>
      </c>
      <c r="I25" s="64">
        <f t="shared" si="0"/>
        <v>0.896592946802152</v>
      </c>
      <c r="J25" s="65"/>
    </row>
    <row r="26" s="3" customFormat="1" ht="39" customHeight="1" spans="1:10">
      <c r="A26" s="22">
        <v>8</v>
      </c>
      <c r="B26" s="26" t="s">
        <v>40</v>
      </c>
      <c r="C26" s="26"/>
      <c r="D26" s="26"/>
      <c r="E26" s="26"/>
      <c r="F26" s="36"/>
      <c r="G26" s="38"/>
      <c r="H26" s="25"/>
      <c r="I26" s="64" t="e">
        <f t="shared" si="0"/>
        <v>#DIV/0!</v>
      </c>
      <c r="J26" s="65"/>
    </row>
    <row r="27" s="3" customFormat="1" ht="39" customHeight="1" spans="1:10">
      <c r="A27" s="22">
        <v>9</v>
      </c>
      <c r="B27" s="26" t="s">
        <v>41</v>
      </c>
      <c r="C27" s="26"/>
      <c r="D27" s="26"/>
      <c r="E27" s="26"/>
      <c r="F27" s="36">
        <v>1015</v>
      </c>
      <c r="G27" s="38" t="s">
        <v>42</v>
      </c>
      <c r="H27" s="25"/>
      <c r="I27" s="64">
        <f t="shared" si="0"/>
        <v>0</v>
      </c>
      <c r="J27" s="65"/>
    </row>
    <row r="28" s="3" customFormat="1" ht="39" customHeight="1" spans="1:10">
      <c r="A28" s="22">
        <v>10</v>
      </c>
      <c r="B28" s="26" t="s">
        <v>43</v>
      </c>
      <c r="C28" s="26"/>
      <c r="D28" s="26"/>
      <c r="E28" s="26"/>
      <c r="F28" s="24">
        <v>526</v>
      </c>
      <c r="G28" s="38" t="s">
        <v>44</v>
      </c>
      <c r="H28" s="25"/>
      <c r="I28" s="64">
        <f t="shared" si="0"/>
        <v>0</v>
      </c>
      <c r="J28" s="65"/>
    </row>
    <row r="29" s="3" customFormat="1" ht="39" customHeight="1" spans="1:10">
      <c r="A29" s="22">
        <v>11</v>
      </c>
      <c r="B29" s="28" t="s">
        <v>45</v>
      </c>
      <c r="C29" s="40"/>
      <c r="D29" s="40"/>
      <c r="E29" s="29"/>
      <c r="F29" s="24"/>
      <c r="G29" s="34"/>
      <c r="H29" s="25"/>
      <c r="I29" s="64" t="e">
        <f t="shared" si="0"/>
        <v>#DIV/0!</v>
      </c>
      <c r="J29" s="65"/>
    </row>
    <row r="30" s="3" customFormat="1" ht="39" customHeight="1" spans="1:10">
      <c r="A30" s="22">
        <v>12</v>
      </c>
      <c r="B30" s="26" t="s">
        <v>46</v>
      </c>
      <c r="C30" s="26"/>
      <c r="D30" s="26"/>
      <c r="E30" s="26"/>
      <c r="F30" s="24"/>
      <c r="G30" s="34"/>
      <c r="H30" s="25"/>
      <c r="I30" s="64" t="e">
        <f t="shared" si="0"/>
        <v>#DIV/0!</v>
      </c>
      <c r="J30" s="65"/>
    </row>
    <row r="31" s="3" customFormat="1" ht="39" customHeight="1" spans="1:10">
      <c r="A31" s="22">
        <v>13</v>
      </c>
      <c r="B31" s="26" t="s">
        <v>47</v>
      </c>
      <c r="C31" s="26"/>
      <c r="D31" s="26"/>
      <c r="E31" s="26"/>
      <c r="F31" s="24"/>
      <c r="G31" s="34"/>
      <c r="H31" s="25"/>
      <c r="I31" s="64" t="e">
        <f t="shared" si="0"/>
        <v>#DIV/0!</v>
      </c>
      <c r="J31" s="65"/>
    </row>
    <row r="32" s="3" customFormat="1" ht="39" customHeight="1" spans="1:10">
      <c r="A32" s="22">
        <v>14</v>
      </c>
      <c r="B32" s="26" t="s">
        <v>48</v>
      </c>
      <c r="C32" s="26"/>
      <c r="D32" s="26"/>
      <c r="E32" s="26"/>
      <c r="F32" s="24">
        <f>700+930+500</f>
        <v>2130</v>
      </c>
      <c r="G32" s="34" t="s">
        <v>49</v>
      </c>
      <c r="H32" s="25">
        <f>930+500</f>
        <v>1430</v>
      </c>
      <c r="I32" s="64">
        <f t="shared" si="0"/>
        <v>0.671361502347418</v>
      </c>
      <c r="J32" s="65"/>
    </row>
    <row r="33" s="4" customFormat="1" ht="28.2" customHeight="1" spans="1:10">
      <c r="A33" s="22">
        <v>15</v>
      </c>
      <c r="B33" s="26" t="s">
        <v>50</v>
      </c>
      <c r="C33" s="26"/>
      <c r="D33" s="26"/>
      <c r="E33" s="26"/>
      <c r="F33" s="24"/>
      <c r="G33" s="34"/>
      <c r="H33" s="25"/>
      <c r="I33" s="64" t="e">
        <f t="shared" si="0"/>
        <v>#DIV/0!</v>
      </c>
      <c r="J33" s="66"/>
    </row>
    <row r="34" s="4" customFormat="1" ht="35.25" customHeight="1" spans="1:10">
      <c r="A34" s="35">
        <v>16</v>
      </c>
      <c r="B34" s="26" t="s">
        <v>51</v>
      </c>
      <c r="C34" s="26"/>
      <c r="D34" s="26"/>
      <c r="E34" s="26" t="s">
        <v>52</v>
      </c>
      <c r="F34" s="24">
        <f>F35+F37</f>
        <v>2312</v>
      </c>
      <c r="G34" s="24"/>
      <c r="H34" s="25">
        <v>800</v>
      </c>
      <c r="I34" s="64">
        <f t="shared" si="0"/>
        <v>0.346020761245675</v>
      </c>
      <c r="J34" s="66"/>
    </row>
    <row r="35" s="4" customFormat="1" ht="35.25" customHeight="1" spans="1:10">
      <c r="A35" s="37"/>
      <c r="B35" s="26"/>
      <c r="C35" s="26"/>
      <c r="D35" s="26"/>
      <c r="E35" s="41" t="s">
        <v>53</v>
      </c>
      <c r="F35" s="24">
        <v>815</v>
      </c>
      <c r="G35" s="34" t="s">
        <v>54</v>
      </c>
      <c r="H35" s="25">
        <v>0</v>
      </c>
      <c r="I35" s="64">
        <f t="shared" si="0"/>
        <v>0</v>
      </c>
      <c r="J35" s="66"/>
    </row>
    <row r="36" s="4" customFormat="1" ht="35.25" customHeight="1" spans="1:10">
      <c r="A36" s="37"/>
      <c r="B36" s="26"/>
      <c r="C36" s="26"/>
      <c r="D36" s="26"/>
      <c r="E36" s="42" t="s">
        <v>55</v>
      </c>
      <c r="F36" s="24"/>
      <c r="G36" s="34"/>
      <c r="H36" s="25"/>
      <c r="I36" s="64" t="e">
        <f t="shared" si="0"/>
        <v>#DIV/0!</v>
      </c>
      <c r="J36" s="66"/>
    </row>
    <row r="37" s="4" customFormat="1" ht="35.25" customHeight="1" spans="1:10">
      <c r="A37" s="37"/>
      <c r="B37" s="26"/>
      <c r="C37" s="26"/>
      <c r="D37" s="26"/>
      <c r="E37" s="42" t="s">
        <v>56</v>
      </c>
      <c r="F37" s="24">
        <v>1497</v>
      </c>
      <c r="G37" s="24" t="s">
        <v>57</v>
      </c>
      <c r="H37" s="25">
        <v>800</v>
      </c>
      <c r="I37" s="64">
        <f t="shared" si="0"/>
        <v>0.53440213760855</v>
      </c>
      <c r="J37" s="66"/>
    </row>
    <row r="38" s="3" customFormat="1" ht="35.25" customHeight="1" spans="1:10">
      <c r="A38" s="37"/>
      <c r="B38" s="26"/>
      <c r="C38" s="26"/>
      <c r="D38" s="26"/>
      <c r="E38" s="42" t="s">
        <v>58</v>
      </c>
      <c r="F38" s="24"/>
      <c r="G38" s="34"/>
      <c r="H38" s="25"/>
      <c r="I38" s="64" t="e">
        <f t="shared" si="0"/>
        <v>#DIV/0!</v>
      </c>
      <c r="J38" s="65"/>
    </row>
    <row r="39" s="3" customFormat="1" ht="35.25" customHeight="1" spans="1:10">
      <c r="A39" s="37"/>
      <c r="B39" s="26"/>
      <c r="C39" s="26"/>
      <c r="D39" s="26"/>
      <c r="E39" s="42" t="s">
        <v>59</v>
      </c>
      <c r="F39" s="24"/>
      <c r="G39" s="34"/>
      <c r="H39" s="25"/>
      <c r="I39" s="64" t="e">
        <f t="shared" si="0"/>
        <v>#DIV/0!</v>
      </c>
      <c r="J39" s="65"/>
    </row>
    <row r="40" s="3" customFormat="1" ht="35.25" customHeight="1" spans="1:10">
      <c r="A40" s="39"/>
      <c r="B40" s="26"/>
      <c r="C40" s="26"/>
      <c r="D40" s="26"/>
      <c r="E40" s="42" t="s">
        <v>60</v>
      </c>
      <c r="F40" s="24"/>
      <c r="G40" s="34"/>
      <c r="H40" s="25"/>
      <c r="I40" s="64" t="e">
        <f t="shared" si="0"/>
        <v>#DIV/0!</v>
      </c>
      <c r="J40" s="65"/>
    </row>
    <row r="41" s="3" customFormat="1" ht="35.25" customHeight="1" spans="1:10">
      <c r="A41" s="15" t="s">
        <v>61</v>
      </c>
      <c r="B41" s="43" t="s">
        <v>62</v>
      </c>
      <c r="C41" s="44"/>
      <c r="D41" s="44"/>
      <c r="E41" s="45"/>
      <c r="F41" s="20">
        <f>F42+F43+F44+F45+F46+F47+F48+F49+F50+F51+F52+F53+F54</f>
        <v>11041</v>
      </c>
      <c r="G41" s="20"/>
      <c r="H41" s="20">
        <f>H42+H43+H44+H45+H46+H47+H48+H49+H50+H51+H52+H53+H54</f>
        <v>10539</v>
      </c>
      <c r="I41" s="62">
        <f t="shared" ref="I41:I60" si="1">H41/F41</f>
        <v>0.954533103885518</v>
      </c>
      <c r="J41" s="65"/>
    </row>
    <row r="42" s="3" customFormat="1" ht="38.25" customHeight="1" spans="1:10">
      <c r="A42" s="46">
        <v>1</v>
      </c>
      <c r="B42" s="47" t="s">
        <v>63</v>
      </c>
      <c r="C42" s="47"/>
      <c r="D42" s="47"/>
      <c r="E42" s="47"/>
      <c r="F42" s="24">
        <f>6576+3080</f>
        <v>9656</v>
      </c>
      <c r="G42" s="34" t="s">
        <v>64</v>
      </c>
      <c r="H42" s="25">
        <f>6576+3030</f>
        <v>9606</v>
      </c>
      <c r="I42" s="64">
        <f t="shared" si="1"/>
        <v>0.994821872410936</v>
      </c>
      <c r="J42" s="65"/>
    </row>
    <row r="43" s="3" customFormat="1" ht="35.25" customHeight="1" spans="1:10">
      <c r="A43" s="46">
        <v>2</v>
      </c>
      <c r="B43" s="47" t="s">
        <v>65</v>
      </c>
      <c r="C43" s="47"/>
      <c r="D43" s="47"/>
      <c r="E43" s="47"/>
      <c r="F43" s="24"/>
      <c r="G43" s="34"/>
      <c r="H43" s="25"/>
      <c r="I43" s="64" t="e">
        <f t="shared" si="1"/>
        <v>#DIV/0!</v>
      </c>
      <c r="J43" s="65"/>
    </row>
    <row r="44" s="3" customFormat="1" ht="35.25" customHeight="1" spans="1:10">
      <c r="A44" s="46">
        <v>3</v>
      </c>
      <c r="B44" s="47" t="s">
        <v>66</v>
      </c>
      <c r="C44" s="47"/>
      <c r="D44" s="47"/>
      <c r="E44" s="47"/>
      <c r="F44" s="24"/>
      <c r="G44" s="34"/>
      <c r="H44" s="25"/>
      <c r="I44" s="64" t="e">
        <f t="shared" si="1"/>
        <v>#DIV/0!</v>
      </c>
      <c r="J44" s="65"/>
    </row>
    <row r="45" s="3" customFormat="1" ht="35.25" customHeight="1" spans="1:10">
      <c r="A45" s="46">
        <v>4</v>
      </c>
      <c r="B45" s="47" t="s">
        <v>67</v>
      </c>
      <c r="C45" s="47"/>
      <c r="D45" s="47"/>
      <c r="E45" s="47"/>
      <c r="F45" s="24">
        <v>129</v>
      </c>
      <c r="G45" s="34" t="s">
        <v>68</v>
      </c>
      <c r="H45" s="25">
        <v>129</v>
      </c>
      <c r="I45" s="64">
        <f t="shared" si="1"/>
        <v>1</v>
      </c>
      <c r="J45" s="65"/>
    </row>
    <row r="46" s="3" customFormat="1" ht="35.25" customHeight="1" spans="1:10">
      <c r="A46" s="46">
        <v>5</v>
      </c>
      <c r="B46" s="47" t="s">
        <v>69</v>
      </c>
      <c r="C46" s="47"/>
      <c r="D46" s="47"/>
      <c r="E46" s="47"/>
      <c r="F46" s="24">
        <v>192</v>
      </c>
      <c r="G46" s="34"/>
      <c r="H46" s="25"/>
      <c r="I46" s="64">
        <f t="shared" si="1"/>
        <v>0</v>
      </c>
      <c r="J46" s="65"/>
    </row>
    <row r="47" s="3" customFormat="1" ht="35.25" customHeight="1" spans="1:10">
      <c r="A47" s="46">
        <v>6</v>
      </c>
      <c r="B47" s="47" t="s">
        <v>70</v>
      </c>
      <c r="C47" s="47"/>
      <c r="D47" s="47"/>
      <c r="E47" s="47"/>
      <c r="F47" s="24">
        <f>209+145</f>
        <v>354</v>
      </c>
      <c r="G47" s="34" t="s">
        <v>71</v>
      </c>
      <c r="H47" s="25">
        <v>209</v>
      </c>
      <c r="I47" s="64">
        <f t="shared" si="1"/>
        <v>0.590395480225989</v>
      </c>
      <c r="J47" s="65"/>
    </row>
    <row r="48" s="3" customFormat="1" ht="35.25" customHeight="1" spans="1:10">
      <c r="A48" s="46">
        <v>7</v>
      </c>
      <c r="B48" s="47" t="s">
        <v>72</v>
      </c>
      <c r="C48" s="47"/>
      <c r="D48" s="47"/>
      <c r="E48" s="47"/>
      <c r="F48" s="24">
        <f>416+19</f>
        <v>435</v>
      </c>
      <c r="G48" s="34" t="s">
        <v>37</v>
      </c>
      <c r="H48" s="25">
        <f>416+19</f>
        <v>435</v>
      </c>
      <c r="I48" s="64">
        <f t="shared" si="1"/>
        <v>1</v>
      </c>
      <c r="J48" s="65"/>
    </row>
    <row r="49" s="3" customFormat="1" ht="35.25" customHeight="1" spans="1:10">
      <c r="A49" s="46">
        <v>8</v>
      </c>
      <c r="B49" s="47" t="s">
        <v>73</v>
      </c>
      <c r="C49" s="47"/>
      <c r="D49" s="47"/>
      <c r="E49" s="47"/>
      <c r="F49" s="24"/>
      <c r="G49" s="34"/>
      <c r="H49" s="25"/>
      <c r="I49" s="64" t="e">
        <f t="shared" si="1"/>
        <v>#DIV/0!</v>
      </c>
      <c r="J49" s="65"/>
    </row>
    <row r="50" s="3" customFormat="1" ht="35.25" customHeight="1" spans="1:10">
      <c r="A50" s="46">
        <v>9</v>
      </c>
      <c r="B50" s="47" t="s">
        <v>74</v>
      </c>
      <c r="C50" s="47"/>
      <c r="D50" s="47"/>
      <c r="E50" s="47"/>
      <c r="F50" s="24"/>
      <c r="G50" s="34"/>
      <c r="H50" s="25"/>
      <c r="I50" s="64" t="e">
        <f t="shared" si="1"/>
        <v>#DIV/0!</v>
      </c>
      <c r="J50" s="65"/>
    </row>
    <row r="51" s="4" customFormat="1" ht="35.25" customHeight="1" spans="1:10">
      <c r="A51" s="46">
        <v>10</v>
      </c>
      <c r="B51" s="48" t="s">
        <v>75</v>
      </c>
      <c r="C51" s="48"/>
      <c r="D51" s="48"/>
      <c r="E51" s="48"/>
      <c r="F51" s="24"/>
      <c r="G51" s="49"/>
      <c r="H51" s="25"/>
      <c r="I51" s="64" t="e">
        <f t="shared" si="1"/>
        <v>#DIV/0!</v>
      </c>
      <c r="J51" s="66"/>
    </row>
    <row r="52" s="4" customFormat="1" ht="35.25" customHeight="1" spans="1:10">
      <c r="A52" s="46">
        <v>11</v>
      </c>
      <c r="B52" s="48" t="s">
        <v>40</v>
      </c>
      <c r="C52" s="48"/>
      <c r="D52" s="48"/>
      <c r="E52" s="48"/>
      <c r="F52" s="24">
        <v>160</v>
      </c>
      <c r="G52" s="34" t="s">
        <v>76</v>
      </c>
      <c r="H52" s="25">
        <v>160</v>
      </c>
      <c r="I52" s="64">
        <f t="shared" si="1"/>
        <v>1</v>
      </c>
      <c r="J52" s="66"/>
    </row>
    <row r="53" s="4" customFormat="1" ht="35.25" customHeight="1" spans="1:10">
      <c r="A53" s="46">
        <v>12</v>
      </c>
      <c r="B53" s="47" t="s">
        <v>77</v>
      </c>
      <c r="C53" s="47"/>
      <c r="D53" s="47"/>
      <c r="E53" s="47"/>
      <c r="F53" s="24"/>
      <c r="G53" s="34"/>
      <c r="H53" s="25"/>
      <c r="I53" s="64" t="e">
        <f t="shared" si="1"/>
        <v>#DIV/0!</v>
      </c>
      <c r="J53" s="66"/>
    </row>
    <row r="54" s="4" customFormat="1" ht="35.25" customHeight="1" spans="1:10">
      <c r="A54" s="46">
        <v>13</v>
      </c>
      <c r="B54" s="50" t="s">
        <v>78</v>
      </c>
      <c r="C54" s="51"/>
      <c r="D54" s="51"/>
      <c r="E54" s="52"/>
      <c r="F54" s="24">
        <v>115</v>
      </c>
      <c r="G54" s="34" t="s">
        <v>44</v>
      </c>
      <c r="H54" s="25"/>
      <c r="I54" s="64">
        <f t="shared" si="1"/>
        <v>0</v>
      </c>
      <c r="J54" s="66"/>
    </row>
    <row r="55" s="4" customFormat="1" ht="35.25" customHeight="1" spans="1:10">
      <c r="A55" s="16" t="s">
        <v>79</v>
      </c>
      <c r="B55" s="16" t="s">
        <v>80</v>
      </c>
      <c r="C55" s="16"/>
      <c r="D55" s="16"/>
      <c r="E55" s="16"/>
      <c r="F55" s="16">
        <f>F56</f>
        <v>100</v>
      </c>
      <c r="G55" s="16"/>
      <c r="H55" s="16">
        <f>H56</f>
        <v>100</v>
      </c>
      <c r="I55" s="62">
        <f t="shared" si="1"/>
        <v>1</v>
      </c>
      <c r="J55" s="66"/>
    </row>
    <row r="56" s="4" customFormat="1" ht="35.25" customHeight="1" spans="1:10">
      <c r="A56" s="16">
        <v>1</v>
      </c>
      <c r="B56" s="48" t="s">
        <v>81</v>
      </c>
      <c r="C56" s="48"/>
      <c r="D56" s="48"/>
      <c r="E56" s="48"/>
      <c r="F56" s="24">
        <v>100</v>
      </c>
      <c r="G56" s="34" t="s">
        <v>82</v>
      </c>
      <c r="H56" s="25">
        <v>100</v>
      </c>
      <c r="I56" s="64">
        <f t="shared" si="1"/>
        <v>1</v>
      </c>
      <c r="J56" s="66"/>
    </row>
    <row r="57" s="4" customFormat="1" ht="24" customHeight="1" spans="1:10">
      <c r="A57" s="16">
        <v>2</v>
      </c>
      <c r="B57" s="53" t="s">
        <v>83</v>
      </c>
      <c r="C57" s="54"/>
      <c r="D57" s="54"/>
      <c r="E57" s="55"/>
      <c r="F57" s="24"/>
      <c r="G57" s="34"/>
      <c r="H57" s="25"/>
      <c r="I57" s="62" t="e">
        <f t="shared" si="1"/>
        <v>#DIV/0!</v>
      </c>
      <c r="J57" s="66"/>
    </row>
    <row r="58" s="5" customFormat="1" ht="35.25" customHeight="1" spans="1:10">
      <c r="A58" s="16" t="s">
        <v>84</v>
      </c>
      <c r="B58" s="16" t="s">
        <v>85</v>
      </c>
      <c r="C58" s="16"/>
      <c r="D58" s="16"/>
      <c r="E58" s="16"/>
      <c r="F58" s="16">
        <f>F59</f>
        <v>2010</v>
      </c>
      <c r="G58" s="16"/>
      <c r="H58" s="16">
        <f>H59</f>
        <v>1036.65</v>
      </c>
      <c r="I58" s="64">
        <f t="shared" si="1"/>
        <v>0.515746268656716</v>
      </c>
      <c r="J58" s="66"/>
    </row>
    <row r="59" s="5" customFormat="1" ht="35.25" customHeight="1" spans="1:10">
      <c r="A59" s="16">
        <v>1</v>
      </c>
      <c r="B59" s="48" t="s">
        <v>86</v>
      </c>
      <c r="C59" s="48"/>
      <c r="D59" s="48"/>
      <c r="E59" s="48"/>
      <c r="F59" s="16">
        <v>2010</v>
      </c>
      <c r="G59" s="56"/>
      <c r="H59" s="57">
        <v>1036.65</v>
      </c>
      <c r="I59" s="62">
        <f t="shared" si="1"/>
        <v>0.515746268656716</v>
      </c>
      <c r="J59" s="66"/>
    </row>
    <row r="60" s="5" customFormat="1" ht="25.8" customHeight="1" spans="1:10">
      <c r="A60" s="16">
        <v>2</v>
      </c>
      <c r="B60" s="53" t="s">
        <v>83</v>
      </c>
      <c r="C60" s="54"/>
      <c r="D60" s="54"/>
      <c r="E60" s="55"/>
      <c r="F60" s="24"/>
      <c r="G60" s="34"/>
      <c r="H60" s="25"/>
      <c r="I60" s="62" t="e">
        <f t="shared" si="1"/>
        <v>#DIV/0!</v>
      </c>
      <c r="J60" s="66"/>
    </row>
    <row r="61" ht="25.5" customHeight="1" spans="1:10">
      <c r="A61" s="58" t="s">
        <v>87</v>
      </c>
      <c r="B61" s="58"/>
      <c r="C61" s="58"/>
      <c r="D61" s="58"/>
      <c r="E61" s="58"/>
      <c r="F61" s="58"/>
      <c r="G61" s="58"/>
      <c r="H61" s="59"/>
      <c r="I61" s="58"/>
      <c r="J61" s="67"/>
    </row>
  </sheetData>
  <mergeCells count="65">
    <mergeCell ref="A1:B1"/>
    <mergeCell ref="A2:I2"/>
    <mergeCell ref="H3:I3"/>
    <mergeCell ref="F4:G4"/>
    <mergeCell ref="A6:E6"/>
    <mergeCell ref="B7:E7"/>
    <mergeCell ref="B8:E8"/>
    <mergeCell ref="B9:E9"/>
    <mergeCell ref="C10:E10"/>
    <mergeCell ref="D11:E11"/>
    <mergeCell ref="D12:E12"/>
    <mergeCell ref="D13:E13"/>
    <mergeCell ref="D14:E14"/>
    <mergeCell ref="D15:E15"/>
    <mergeCell ref="D16:E16"/>
    <mergeCell ref="D17:E17"/>
    <mergeCell ref="D18:E18"/>
    <mergeCell ref="C19:E19"/>
    <mergeCell ref="C20:E20"/>
    <mergeCell ref="C21:E21"/>
    <mergeCell ref="C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A61:I61"/>
    <mergeCell ref="A4:A5"/>
    <mergeCell ref="A10:A19"/>
    <mergeCell ref="A20:A22"/>
    <mergeCell ref="A34:A40"/>
    <mergeCell ref="B10:B19"/>
    <mergeCell ref="B20:B22"/>
    <mergeCell ref="C11:C18"/>
    <mergeCell ref="H4:H5"/>
    <mergeCell ref="I4:I5"/>
    <mergeCell ref="J4:J5"/>
    <mergeCell ref="B4:E5"/>
    <mergeCell ref="B34:D40"/>
  </mergeCells>
  <pageMargins left="0.669291338582677" right="0.275590551181102" top="0.62992125984252" bottom="0.433070866141732" header="0.393700787401575" footer="0.1574803149606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面具1427795478</cp:lastModifiedBy>
  <dcterms:created xsi:type="dcterms:W3CDTF">2016-07-11T03:13:00Z</dcterms:created>
  <cp:lastPrinted>2022-03-07T01:42:00Z</cp:lastPrinted>
  <dcterms:modified xsi:type="dcterms:W3CDTF">2022-09-26T08:40:17Z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14</vt:lpwstr>
  </property>
  <property fmtid="{D5CDD505-2E9C-101B-9397-08002B2CF9AE}" pid="4" name="ICV">
    <vt:lpwstr>72FF04BB2AE44102981A85ED828C607A</vt:lpwstr>
  </property>
</Properties>
</file>