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620"/>
  </bookViews>
  <sheets>
    <sheet name="调整后9.26" sheetId="19" r:id="rId1"/>
    <sheet name="Sheet1" sheetId="2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#REF!</definedName>
    <definedName name="___?">#REF!</definedName>
    <definedName name="_21114">#REF!</definedName>
    <definedName name="_Fill">#REF!</definedName>
    <definedName name="_xlnm._FilterDatabase" localSheetId="0" hidden="1">调整后9.26!$A$7:$AO$9</definedName>
    <definedName name="_Order1">255</definedName>
    <definedName name="_Order2">255</definedName>
    <definedName name="a">#REF!</definedName>
    <definedName name="aa">#REF!</definedName>
    <definedName name="as">#N/A</definedName>
    <definedName name="cost">#REF!</definedName>
    <definedName name="data">#REF!</definedName>
    <definedName name="Database" hidden="1">#REF!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_xlnm.Print_Area" localSheetId="0">调整后9.26!$A$1:$AO$184</definedName>
    <definedName name="Print_Area_MI">#REF!</definedName>
    <definedName name="_xlnm.Print_Titles" localSheetId="0">调整后9.26!$2:$4</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[2]主营业务成本明细表!#REF!</definedName>
    <definedName name="UFPyt">#REF!</definedName>
    <definedName name="Work_Program_By_Area_Lis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行政管理部门编制数">[10]行政编制!$E$4:$E$184</definedName>
    <definedName name="合计">#REF!</definedName>
    <definedName name="汇率">#REF!</definedName>
    <definedName name="科目编码">[12]编码!$A$2:$A$145</definedName>
    <definedName name="年初短期投资">#REF!</definedName>
    <definedName name="年初货币资金">#REF!</definedName>
    <definedName name="年初应收票据">#REF!</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#REF!</definedName>
    <definedName name="人员标准支出">[15]人员支出!$E$4:$E$184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[16]事业发展!$E$4:$E$184</definedName>
    <definedName name="是">#REF!</definedName>
    <definedName name="位次d">#REF!</definedName>
    <definedName name="乡镇个数">[17]行政区划!$D$6:$D$184</definedName>
    <definedName name="性别">[18]基础编码!$H$2:$H$3</definedName>
    <definedName name="学历">[18]基础编码!$S$2:$S$9</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职务级别">[21]行政机构人员信息!$K$5</definedName>
    <definedName name="中国">#REF!</definedName>
    <definedName name="中小学生人数2003年">[22]中小学生!$E$4:$E$184</definedName>
    <definedName name="总人口2003年">[23]总人口!$E$4:$E$184</definedName>
    <definedName name="전">#REF!</definedName>
    <definedName name="주택사업본부">#REF!</definedName>
    <definedName name="철구사업본부">#REF!</definedName>
  </definedNames>
  <calcPr calcId="144525"/>
</workbook>
</file>

<file path=xl/sharedStrings.xml><?xml version="1.0" encoding="utf-8"?>
<sst xmlns="http://schemas.openxmlformats.org/spreadsheetml/2006/main" count="1303" uniqueCount="631">
  <si>
    <t>附件3</t>
  </si>
  <si>
    <t>2022年统筹整合财政涉农资金项目计划表</t>
  </si>
  <si>
    <t>序号</t>
  </si>
  <si>
    <t>项目名称</t>
  </si>
  <si>
    <t>建设
性质（新建或续建）</t>
  </si>
  <si>
    <t>建设起
止年限</t>
  </si>
  <si>
    <t>建设
地点（以乡镇为单位细化到村）</t>
  </si>
  <si>
    <t>建设内容</t>
  </si>
  <si>
    <t>投资规模及资金来源</t>
  </si>
  <si>
    <t>中央、省级资金来源及文号</t>
  </si>
  <si>
    <t>绩效目标</t>
  </si>
  <si>
    <t>项目主管单位</t>
  </si>
  <si>
    <t>项目实施单位</t>
  </si>
  <si>
    <t>批复
文号</t>
  </si>
  <si>
    <t>备注</t>
  </si>
  <si>
    <r>
      <rPr>
        <sz val="12"/>
        <rFont val="黑体"/>
        <charset val="134"/>
      </rPr>
      <t>项目前期资料准备情况（请根据资料情况打√或×）</t>
    </r>
    <r>
      <rPr>
        <sz val="12"/>
        <color rgb="FFFF0000"/>
        <rFont val="黑体"/>
        <charset val="134"/>
      </rPr>
      <t>（正式报备删除此项）</t>
    </r>
  </si>
  <si>
    <t>合计</t>
  </si>
  <si>
    <t>中央
资金</t>
  </si>
  <si>
    <t>省级
资金</t>
  </si>
  <si>
    <t>市级
资金</t>
  </si>
  <si>
    <t>县级
资金</t>
  </si>
  <si>
    <t>项目效益情况</t>
  </si>
  <si>
    <t>利益联结机制</t>
  </si>
  <si>
    <t>受益
村数
(个)</t>
  </si>
  <si>
    <t>受益户数
(万户)</t>
  </si>
  <si>
    <t>受益人数
(万人)</t>
  </si>
  <si>
    <t>单位名称</t>
  </si>
  <si>
    <t>责任人</t>
  </si>
  <si>
    <t>是否为“三年倍增”行动计划</t>
  </si>
  <si>
    <t>项目前期相关的会议纪要、村两委或村民代表大会留档资料（两上两下）</t>
  </si>
  <si>
    <t>项目的村申报及公示资料</t>
  </si>
  <si>
    <t>项目的乡审核及公示资料</t>
  </si>
  <si>
    <t>项目的县审定及公示资料</t>
  </si>
  <si>
    <t>项目的立项申请、立项批复、立项报告、项目审查意见书及批复</t>
  </si>
  <si>
    <t>资金到位通知书</t>
  </si>
  <si>
    <t>项目启动会议纪要</t>
  </si>
  <si>
    <t>项目启动通知书</t>
  </si>
  <si>
    <t>目标责任书（县乡村振兴局、县财政局、乡村振兴领导小组批复的单位签定）</t>
  </si>
  <si>
    <t>廉政建设承诺书（乡村振兴领导小组批复单位)</t>
  </si>
  <si>
    <t>施工许可证、乡村规划许可证、住建规划部门选址意见、国土部门用地预审意见、建设项目环境影响登记表等）</t>
  </si>
  <si>
    <t>打×项备注说明情况</t>
  </si>
  <si>
    <t>脱贫村</t>
  </si>
  <si>
    <t>其他村</t>
  </si>
  <si>
    <t>小计</t>
  </si>
  <si>
    <t>脱贫户（含监测对象）</t>
  </si>
  <si>
    <t>其他农户</t>
  </si>
  <si>
    <t>脱贫人口人数（含监测对象）</t>
  </si>
  <si>
    <t>其他人口人数</t>
  </si>
  <si>
    <t>合        计</t>
  </si>
  <si>
    <t>一</t>
  </si>
  <si>
    <t>农村产业发展方面</t>
  </si>
  <si>
    <t>（一）种植业</t>
  </si>
  <si>
    <t>1.到户产业项目</t>
  </si>
  <si>
    <t>广河县2022年全膜双垄沟播技术高标准地膜推广项目</t>
  </si>
  <si>
    <t>新建</t>
  </si>
  <si>
    <t>2022年1月至2022年12月</t>
  </si>
  <si>
    <t>阿力麻土乡、城关镇、官坊乡、买家巷镇、齐家镇、祁家集镇、庄窠集镇、三甲集镇、水泉乡</t>
  </si>
  <si>
    <t>推广全膜双垄沟播技术高标准地膜8500亩。每亩补贴高标准地膜10公斤，共计85吨，每吨12390元，总投资105.315万元。共计补助户数8500户，其中：齐家镇1189户、祁家集镇743户、水泉乡673户、阿力麻土510户、三甲集镇1230户、官坊乡768户、庄窠集镇1121户、城关镇1354户、买家巷镇912户</t>
  </si>
  <si>
    <t>甘财扶贫【2021】26号</t>
  </si>
  <si>
    <t>推广全膜双垄沟播技术高标准地膜8500亩，每亩增产250公斤，增加群众收入。</t>
  </si>
  <si>
    <t>使8500户脱贫户及其他农户受益，增加群众收入，巩固脱贫攻坚成果。</t>
  </si>
  <si>
    <t>县农业农村局</t>
  </si>
  <si>
    <t>马进福</t>
  </si>
  <si>
    <t>县农业技术推广中心</t>
  </si>
  <si>
    <t>马辉忠</t>
  </si>
  <si>
    <t>广振领字【2022】1号</t>
  </si>
  <si>
    <t>官坊乡特色产业示范项目</t>
  </si>
  <si>
    <t>官坊乡</t>
  </si>
  <si>
    <t>我县因地制宜，调整官坊乡特色产业结构，发展品质油菜示范项目，对农户每亩350元进行补助，计划实施5700多亩，总投资200万元。</t>
  </si>
  <si>
    <t>通过调整示范乡的农业产业结构，一方面增加群众收入，另一方面助推乡村旅游产业的发展，同时对蜜蜂养殖等“五小产业”的发展也有促进作用，助力乡村振兴的同时，实现周边群众稳定增收，提高群众幸福感和获得感。</t>
  </si>
  <si>
    <t>预计使1000户脱贫户及其他农户受益，增加群众收入，巩固脱贫攻坚成果。</t>
  </si>
  <si>
    <t>马桂梅</t>
  </si>
  <si>
    <t>庄窠集镇特色产业示范园区</t>
  </si>
  <si>
    <t>2022年3月-2022年12月</t>
  </si>
  <si>
    <t>庄窠集镇</t>
  </si>
  <si>
    <t>我县因地制宜，调整庄窠集镇特色产业结构，发展品质油菜示范项目，对农户每亩350元进行补助，计划实施5700多亩，总投资200万元。</t>
  </si>
  <si>
    <t>预计使900户脱贫户及其他农户受益，增加群众收入，巩固脱贫攻坚成果。</t>
  </si>
  <si>
    <t>买彦华</t>
  </si>
  <si>
    <t>2.现代农业产业园</t>
  </si>
  <si>
    <t>...</t>
  </si>
  <si>
    <t>3.良种繁育基地建设</t>
  </si>
  <si>
    <t>4.绿色标准化种植基地建设</t>
  </si>
  <si>
    <t>广河县绿色高标准种植示范园建设</t>
  </si>
  <si>
    <t>2022年3月至2022年12月</t>
  </si>
  <si>
    <t>买家巷镇</t>
  </si>
  <si>
    <t>广河县广盛产业发展有限公司在买家巷镇试点探索打破村、社、户农田地埂界限，建设绿色高标准种植示范园1000亩，按照“以奖代补”原则，完成建设后按照每亩2000元的标准给予奖补，推广集中连片全程机械化作业模式</t>
  </si>
  <si>
    <t>县级资金       广振领字【2022】5号</t>
  </si>
  <si>
    <t>以奖补的形式鼓励实施主体推广集中连片全程机械化作业模式，使解放的劳动力通过务工增加收入。</t>
  </si>
  <si>
    <t>通过集中连片打造，实现全程机械化种植收贮作业，释放劳动力300户500人以上外出务工，每户每亩每年保底收入1000元以上，优先吸纳县域内脱贫户、监测户、边缘户及一般户务工人员100人以上。实现玉米种植低成本、高效率、高产出，又解决了当地就业增加了群众收入。</t>
  </si>
  <si>
    <t>高标准农田中心</t>
  </si>
  <si>
    <t>马国军</t>
  </si>
  <si>
    <t>广振领字【2022】5号</t>
  </si>
  <si>
    <t>5.绿色生产技术推广及科技支撑</t>
  </si>
  <si>
    <t>广河县废旧地膜回收利用项目</t>
  </si>
  <si>
    <t>2022年10月至2023年3月</t>
  </si>
  <si>
    <t>九乡(镇)</t>
  </si>
  <si>
    <t>全县各乡镇动员群众积极回收废旧地膜，在县域内设2个集中回收点，回收废旧地膜1500吨左右，全面解决残膜回收再利用。</t>
  </si>
  <si>
    <t>提升废旧农膜资源化利用水平，防控农村“白色污染”，实现废旧残膜的回收再利用，不仅促进农业绿色循环发展，也增加了群众收益，为美丽乡村建设提供有力保障。</t>
  </si>
  <si>
    <t>预计使2300户脱贫户及其他农户受益，增加群众收入。</t>
  </si>
  <si>
    <t>地膜科学使用回收试点</t>
  </si>
  <si>
    <t>2022年9月至2023年12月</t>
  </si>
  <si>
    <t>9乡镇</t>
  </si>
  <si>
    <t>结合2022年旱作农业项目，计划在旱作农业推广项目区推广使用0.015毫米及以上加厚高强度地膜20万亩，种植作物主要为玉米19万亩，马铃薯1万亩。积极引导农资经营企业，采购0.015毫米及以上加厚高强度地膜，宣传和鼓励农户自行选购，确保加厚高强度地膜的推广使用。</t>
  </si>
  <si>
    <t>甘财农[2022]44号</t>
  </si>
  <si>
    <t>全县废旧地膜回收率进一步提升，推动生态种养循环发展，美丽乡村建设，助推乡村振兴。</t>
  </si>
  <si>
    <t>绿色种养循环农业试点</t>
  </si>
  <si>
    <t>在项目村支持企业、合作社等服务组织提供粪肥收集、处理、还田服务，带动县域内畜禽粪污基本还田，促进畜禽粪污资源化利用和农业绿色发展。</t>
  </si>
  <si>
    <t>推动种养循环发展，绿色高效生产。</t>
  </si>
  <si>
    <t>6.新型经营主体培育</t>
  </si>
  <si>
    <t>7.农产品加工、储藏</t>
  </si>
  <si>
    <t>8.品牌培育与产销对接</t>
  </si>
  <si>
    <t>9.农机具购置补贴&lt;国家农机具购置补贴名录外的农机具&gt;</t>
  </si>
  <si>
    <t>10.林果产业（林改）</t>
  </si>
  <si>
    <t>11.社会化服务体系建设</t>
  </si>
  <si>
    <t>12.农村综合改革（1）-产业发展&lt;含村集体经济等&gt;</t>
  </si>
  <si>
    <t>13.其他</t>
  </si>
  <si>
    <t>撂荒地整治奖补项目</t>
  </si>
  <si>
    <t>2022年6月-2022年12月</t>
  </si>
  <si>
    <t>九乡镇</t>
  </si>
  <si>
    <t>总投资420万元，其中在全县九乡镇各村实施撂荒地整治复耕，对群众撂荒土地通过村集体股份制经济合作社流转给新型经营主体，进行复耕，对复耕的土地每亩奖补300元，共计奖补13500多亩，奖补405万元，并投资15万元，实施图版比对，验收等项目。</t>
  </si>
  <si>
    <t>甘财扶贫【2022】10号</t>
  </si>
  <si>
    <t>严防死守42万亩耕地红线,坚决遏制耕地“非农化”、防止“非粮化”，做到耕地面积、粮播面积、粮食产量“三个不减”,确保全县粮播面积稳定在19.33万亩、总产量保持在10.56万吨以上。</t>
  </si>
  <si>
    <t>通过村股份经济合作社集中流转后，统一打包流转给经营主体，集约化管理，带动20家以上种养殖企业通过经营生产增加收益；同时带动6000户以上农户通过土地流转增加收益；解放劳动力6000人以上，通过务工又能增加收益。</t>
  </si>
  <si>
    <t>农技中心</t>
  </si>
  <si>
    <t>广振领字〔2022〕14号</t>
  </si>
  <si>
    <t>14.配套基础设施（明确具体产业类型）</t>
  </si>
  <si>
    <t>(二)养殖业</t>
  </si>
  <si>
    <t>广河县牛羊产业养殖暖棚提升改造建设项目</t>
  </si>
  <si>
    <t>2022年3月2022年12月</t>
  </si>
  <si>
    <t>对全县九乡镇牛羊养殖户（包括 ：脱贫户、监测对象、一般农户）进行暖棚提升改造奖补，修建30平米以上的养殖圈舍且达到人畜分离条件的，优先支持解决脱贫户和监测对象、示范村养殖户牛羊暖棚提升改造，按照先建后补的方式，户均奖补6000元，奖补600户。形成资产归农户所有。</t>
  </si>
  <si>
    <t>全面提升养殖户圈舍养殖水平，户均改造提升30平米以上，可养殖牛5头以上羊20只以上，通过改造提升逐步实现标准化养殖，增加群众养殖收益。</t>
  </si>
  <si>
    <t>使600户脱贫户及其他农户享受暖棚补助，通过暖棚改造提升逐步实现标准化养殖，增加群众养殖收益。</t>
  </si>
  <si>
    <t>2022年广河县边缘户以奖代补增收产业扶持项目</t>
  </si>
  <si>
    <t>对有一定产业基础且有发展意愿的250户边缘易致贫户每户落实以奖代补增收产业扶持资金，帮扶发展牛羊养殖、“五小”产业等，每户补助2万元，共计资金500万元。</t>
  </si>
  <si>
    <t>扶持边缘户发展牛羊养殖、“五小”产业等，增加边缘易致贫户的收入。</t>
  </si>
  <si>
    <t>项目的实施使250户边缘易致贫户受益，防止边缘易致贫人口出现返贫问题，巩固脱贫攻坚成果。</t>
  </si>
  <si>
    <t>3.饲草产业</t>
  </si>
  <si>
    <t>广河县秸秆综合利用项目</t>
  </si>
  <si>
    <t>续建</t>
  </si>
  <si>
    <t>2021年9月至2022年3月</t>
  </si>
  <si>
    <t>对全县九乡镇适宜收贮机械作业的区域，向千家万户种植的玉米秸秆支援玉米秸秆收贮机械，免费发放青贮袋和饲草打包网和膜，实施玉米秸秆饲料化利用。小包裹包的网和膜购置经费280万元，大包裹包的网和膜购置经费470万元，饲草青贮袋购置经费300万元，对全县养殖农户免费发放，收贮玉米秸秆。</t>
  </si>
  <si>
    <t>实现秸秆饲料化利用，增加玉米种植收益附加值，减少秸秆焚烧等环境污染，每亩增加效益500元。</t>
  </si>
  <si>
    <t>预计使全县适宜收贮机械作业区域内的8400户脱贫户及其他农户受益，每亩增加效益500元，实现群众稳定增收，巩固脱贫攻坚成果。</t>
  </si>
  <si>
    <t>畜牧兽医发展中心</t>
  </si>
  <si>
    <t>马小奇</t>
  </si>
  <si>
    <t>玉米秸秆饲料化利用奖补项目</t>
  </si>
  <si>
    <t>对全县参与玉米秸秆饲料化利用项目的实施主体进行奖补，广通河流域和洮河流域流转种植玉米200亩以上并及时进行饲料化利用的实施主体，每亩奖补1000元；对山区集中流转旱地种植玉米100亩以上并及时完成饲料化利用的实施主体，每亩奖补350元。</t>
  </si>
  <si>
    <t>甘财扶贫【2022】9号</t>
  </si>
  <si>
    <t>通过玉米饲料化利用奖补项目，每亩不仅实现增收400-600元，又能降低了养殖户养殖饲草料成本，激励规模养殖户通过自主加工优质青贮玉米饲草3.5万吨以上，可喂养肉牛1万头以上或肉羊5万只以上；农户可通过土地流转户均增加收益2000元以上，又能解放劳动力，通过务工等方式还可增加收入户均1000元以上。</t>
  </si>
  <si>
    <t>通过玉米饲料化利用奖补项目，养殖主体集中流转群众土地，彻底解放劳动力，培育专业饲草加工企业13家以上，通过土地流转受益农户3000户以上，在种植生产过程中通过务工、机械租赁等多种方式带动周边群众1000户以上，多渠道实现增加群众收入。</t>
  </si>
  <si>
    <t>广河县牛羊产业标准化精饲料推广使用项目</t>
  </si>
  <si>
    <t>2022年5月-2022年12月</t>
  </si>
  <si>
    <t>广河县</t>
  </si>
  <si>
    <t>面向全县养殖户和养殖家庭农场、养殖合作社等经营主体中推广使用绿色生态标准化饲料，县上按照100元/吨--1000元/吨的差异化奖补。</t>
  </si>
  <si>
    <t>，又助推全县牛羊绿色养殖、打造绿色牛羊肉供应区奠定坚实基础。</t>
  </si>
  <si>
    <t>通过精饲料奖补，坚定广大养殖户面对饲料市场价格上涨形势下的养殖信心，实现受益养殖户4000户以上。</t>
  </si>
  <si>
    <t>2022年粮改饲项目</t>
  </si>
  <si>
    <t>2022年9月至2022年12月</t>
  </si>
  <si>
    <t>对广通河、洮河沿线流转种植200亩以上的实施主体按照1000元/亩的标准进行补贴；对山区干旱地流转种植100亩以上的实施主体按照350元/亩的标准进行补贴；对县域内的龙头企业、合作社、家庭农场完成收贮全株玉米</t>
  </si>
  <si>
    <t>甘财农（2022）45号</t>
  </si>
  <si>
    <t>通过实施粮改饲项目，饲喂全株青贮玉米，可提高饲料转化率，降低饲料消耗，节约饲料成本，缩短养殖周期，降低养殖成本，增加群众养殖收入；收贮全株青贮玉米，不仅可以解决优质青绿饲料问题，还可以帮助群众亩均增收400元-600元。</t>
  </si>
  <si>
    <t>粮改饲企业、合作社及家庭农场通过流转种植收贮粮改饲，为县域发展养殖产业的农户提供优质的青贮饲草，通过饲喂全株青贮玉米，可提高饲料转化率，降低饲料消耗，节约饲料成本，缩短养殖周期，降低养殖成本，增加群众养殖收入；同时可有效解决玉米秸秆乱堆乱放及燃烧造成环境污染问题，改善人居环境。</t>
  </si>
  <si>
    <t>4.畜禽良种繁育体系建设</t>
  </si>
  <si>
    <t>广河县牛羊产业提质增效品种改良设备购置项目</t>
  </si>
  <si>
    <t>购置牛羊品种改良设施及设备，包括、B超仪、显微镜、集精瓶，液氮罐等设备采购资产产权归畜牧中心所有；采购输精枪、肉牛冻配和羊人工授精设备及物资用品，配发至九乡镇畜牧兽医工作站统一调配使用，推广应用母牛冻配和母羊人工授精新技术。（计划总投资50万元）</t>
  </si>
  <si>
    <t>通过购置母牛人工冻精输配技术和母羊的人工授精技术推广和应用，极大提高全县牛羊品种良种化率，既降低了养殖成本，又增加了群众收入，也推进牛羊产业实现高质量发展。</t>
  </si>
  <si>
    <t>通过推广使用肉牛冻配改良技术和绵羊人工授精技术，可提稿种公畜利用率，减少种公畜的饲养数量，降低养殖成本，激发群众发展养殖产业的积极性，增加群众收入。同时，逐步实现牛羊异地引进育肥向自繁自育转型，降低牛羊传染病的发生概率及养殖风险。</t>
  </si>
  <si>
    <t>2022年牧区畜牧良种补贴</t>
  </si>
  <si>
    <t>10乡镇</t>
  </si>
  <si>
    <t>肉牛冻精由省畜牧技术推广总站统一招标，实施单位根据采购合同、销售发票、冻精入库验收凭据和省畜牧技术推广总站出具的省级验收单与中标冻精生产（营销）单位结算。广河县共需补贴能繁母牛3.5万头，每头能繁母牛每年使用2剂冻精，购置冻精7万支，每剂冻精补贴5元，共计补贴资金35万元。</t>
  </si>
  <si>
    <t>甘财农（20222)57号</t>
  </si>
  <si>
    <t>对全县养殖基础母农户补贴冻精，能繁母牛3.5万头，每头能繁母牛每年使用2剂冻精。</t>
  </si>
  <si>
    <t>对县域内农户养殖的3.5万头基础母牛进行冻配改良，年可产犊2.8万头以上，实现产值4.2亿元，增收7000万元。</t>
  </si>
  <si>
    <t>5.绿色标准化养殖基地建设</t>
  </si>
  <si>
    <t>广河县牛羊产业提质增效标准化养殖场圈舍提升改造项目</t>
  </si>
  <si>
    <t>对全县养殖肉羊300只以上或基础母羊100只以上的养殖企业、合作社（家庭农场）圈舍进行羊床提升改造，对实施羊床改造并硬化床底配套自动化清粪设备的每平方奖补150元；对直接实施羊床改造铺设的，每平方奖补100元；对改造过程中创新使用新技术的，享受改造奖补的基础上给予10万元的创新奖励，创新奖励对象为在农业生产中创新使用先进的生产设备及技术，能够明显的节约一定的劳动力，降低劳动成本并具有可复制可推广的带动性创新技术应用的企业、合作社及家庭农场。</t>
  </si>
  <si>
    <t>通过标准化养殖场的圈舍提升改造羊床铺设，改善和提高养殖场圈舍内部环境，有效降低动物疫病的发生与传播风险，降低养殖成本，提高肉羊品质，增加群众收入。</t>
  </si>
  <si>
    <t>预计使100多户脱贫户及其他农户通过牛羊标准化养殖圈舍提升改造项目中受益，降低养殖成本，提高肉羊品质，增加群众收入，巩固脱贫攻坚成果。</t>
  </si>
  <si>
    <t>万只肉羊养殖基地奖补项目</t>
  </si>
  <si>
    <t>祁家集镇</t>
  </si>
  <si>
    <t>按照《广河县关于加快牛羊产业高质量发展助推乡村振兴的实施意见》（县委发〔2022〕21号）文件精神，对存栏1万只以上的养殖主体奖补资金150万元（本次下达100万元）</t>
  </si>
  <si>
    <t>万只肉羊绿色养殖基地项目的实施，有利于县域现代农业产业园整体实力的提升，推动县域肉羊产业走上一个新台阶，建成后，不仅可以解决周边养殖户羔羊的销售难题，也有效解决周边养殖户超大肉羊滞销问题，还可以为全县输出万只以上绿色肉羊，为全县绿色羊肉供应区起到示范带动作用。</t>
  </si>
  <si>
    <t>通过万只肉羊养殖基地的建立，拓宽全县1.6万户养殖户羊源引进和大羊外销渠道，化解周边广大养殖户超大肉羊滞销问题，年出栏肉羊万只以上，通过基地肉羊养殖带动周边养殖户3000户以上，解决至少3000人实现养殖就业增加收入。</t>
  </si>
  <si>
    <t>6.绿色生产技术推广及科技支撑</t>
  </si>
  <si>
    <t>广河县牛羊产业提质增效科技示范项目</t>
  </si>
  <si>
    <t>2022年1月至12月</t>
  </si>
  <si>
    <t>三甲集镇头家村、官坊乡石磊村、祁家集镇蔡王家村、寺后子村、黄赵家、城关镇火红村、庄窠集镇西坪村、买家巷镇李家寺村</t>
  </si>
  <si>
    <t>对三甲集镇头家村、官坊乡石磊村、祁家集镇蔡王家村、寺后子村、黄赵家村、城关镇火红村、庄窠集镇西坪村、买家巷镇李家寺村10个具有一定的养殖规模的企业（合作社、家庭农场）内养殖的牛羊进行提质增效。                                                    （一）对每个合作社或者企业补助10万元,用于购置TMR机、撒料车各一台，输送带1条；同时对试验饲料给与适当补助，共计100万元。该资产权属归合作社、企业所有。                                      （二）招标科研院所在10个合作社进行牛羊饲料和牛羊肉质检测、牛羊肉追溯系统建设等项目，总计121万元。</t>
  </si>
  <si>
    <t>广河县实施牛羊产业提质增效科技示范项目，以我县10个牛羊规模养殖企业、合作社、家庭农场为养殖示范基地，对牛羊养殖全过程进行跟踪试验，开展牛羊高效繁育技术示范、肉品质评价及产品溯源标识，筛选出绿色健康、低成本高效益的饲料原料及科学配方，制定我县牛羊产业高质量发展的养殖标准、品种标准、饲料标准、肉质标准，确定广河县牛羊产业地方标准，为全县牛羊产业提质增效提供科技支撑。</t>
  </si>
  <si>
    <t>制定我县牛羊产业高质量发展的养殖标准、品种标准、饲料标准、肉质标准，确定广河县牛羊产业地方标准，为全县牛羊产业提质增效提供科技支撑，使全县3.3万户牛羊养殖户受益。</t>
  </si>
  <si>
    <t>广河县科技局</t>
  </si>
  <si>
    <t>马明卿</t>
  </si>
  <si>
    <t>有机肥厂建设项目</t>
  </si>
  <si>
    <t>建设占地面积9亩的有机肥加工产厂一处，新建总建筑面积6625平方米，购置机械设备34台套。通过分散收集、集中处理的方式，将牛羊粪污加工生产成有机肥，形成资产归广盛公司所有。</t>
  </si>
  <si>
    <t>该项目建成后，可有效解决全县9乡镇1.6万户以上的养殖户牛羊养殖产生的粪污，通过加工处理生产有机肥2万吨，全负荷生产年年销售收入2600万元，年利润总额为778.13万元。</t>
  </si>
  <si>
    <t>养殖场粪污实现资源化利用，通过“种养循环”发展模式，通过粪污资源化利用加工生产成有机肥，实现变废为宝，有效解决环境污染；又可通过粪肥还田，改良当地农田肥力状況，提升土地耕地质量，增加粮食产量，有效促进粮食安全生产。</t>
  </si>
  <si>
    <t>广河县牛羊产业提质增效人才集聚建设项目</t>
  </si>
  <si>
    <t>对全县牛羊养殖户进行技能培训实用技术培训，培养实用技术高素质养殖户人才1000人。并培养和认定“土专家”、“田秀才”20人，每人每年按照5000元的标准落实绩效报酬，按照就近原则择优动态纳入乡村振兴牛羊产业技术服务团队管理。</t>
  </si>
  <si>
    <t>培育懂技术、善经营、会管理的高素质养殖农民技术能手，逐步形成“培育一人、致富一家、带动一方”的示范带动良好局面，通过示范带动实现群众共同增收。</t>
  </si>
  <si>
    <t>对全县牛羊养殖户进行技能培训实用技术培训，培养实用技术高素质养殖户人才1000人，通过示范带动实现群众共同增收。</t>
  </si>
  <si>
    <t>牟建军</t>
  </si>
  <si>
    <t>7.新型经营主体培育</t>
  </si>
  <si>
    <t>2022年甘味肉羊产业集群项目</t>
  </si>
  <si>
    <t>2022年9月至2023年10月</t>
  </si>
  <si>
    <t>扶持新（改、扩）建扶持建存栏肉羊2000只或存栏基础母羊500只以上的标准化养殖企业、合作社4家，建成可存栏基础母羊100只以上或育肥羊300只以上（完成年出栏肉羊500只以上）的合作社、家庭农场11家。</t>
  </si>
  <si>
    <t>新建标准化龙头企业养殖基地4个，养殖合作社、家庭农场11个，新增肉羊1万只以上，带动农户标准化规模养殖进一步提升。</t>
  </si>
  <si>
    <t>通过扶持新（改、扩）建标准化养殖企业、合作社及家庭农场，新增存栏肉羊1万只以上，新增出栏肉羊3万只以上，同时可加快推动养殖产业向规模化、集约化转型。</t>
  </si>
  <si>
    <t>广河县标准化牛羊养殖企业、合作社、家庭农场建设奖补项目</t>
  </si>
  <si>
    <t>对县内各乡镇建成养殖棚等基础设施，并装栏养殖的牛羊养殖养殖企业、合作社及家庭农场进行奖补，其中对建成并存栏育肥牛100头以上、基础母牛50头以上或育肥羊500只以上、基础母羊200只以上的，且带动脱贫户、监测对象、一般农户10户以上，奖补10万元；对建成并存栏育肥牛200头以上、基础母牛100头以上或育肥羊1000只以上、基础母羊500只以上的，且带动脱贫户、监测对象、一般农户20户以上，奖补20万元；对建成存栏育肥牛300头以上、基础母牛150头以上或育肥羊3000只以上、基础母羊1000只以上的，且带动脱贫户、监测对象、一般农户30户以上，奖补30万元；对建成存栏育肥牛500头以上、基础母牛300头以上或育肥羊5000只以上、基础母羊2000只以上的，且带动脱贫户、监测对象、一般农户50户以上，奖补50万元；对建成存栏育肥牛1000头以上、基础母牛600头以上或育肥羊10000只以上、基础母羊5000只以上的，且带动脱贫户、监测对象、一般农户100户以上，奖补100万元。总投资1100万元。</t>
  </si>
  <si>
    <t>发挥政府推动作用，强化政策支持，以奖补的方式，加快补齐牛羊产业发展短板，加大规模养殖和粮改饲奖补力度，保障牛羊产业持续发展壮大，新增规模化养殖肉牛10000头或肉羊50000只。</t>
  </si>
  <si>
    <t>在发展全县牛羊养殖产业的同时，带动脱贫户、监测对象、一般农户实现稳定增收，巩固脱贫攻坚成果。</t>
  </si>
  <si>
    <t>广河县牛羊产业提质增效基础母畜繁育奖补项目</t>
  </si>
  <si>
    <t>支持基础母牛50头以上或基础母羊200只以上的绿色标准化养殖企业、合作社、家庭农场，按照“见犊（羔）补母”的奖补方式，进行奖补。对产犊（羔）后的母畜按照牛1000元/头、羊200元/只的标准奖补；对奖补过的母牛、母羊不能重复奖补。</t>
  </si>
  <si>
    <t>逐步实现牛羊异地引进育肥向自繁自育转型，品种繁杂性能低下向品种优良优质高产升级，通过鼓励支持养殖基础母畜，提高抵御市场风险能力，增加群众收入。</t>
  </si>
  <si>
    <t>牛羊产业达标提升奖补项目</t>
  </si>
  <si>
    <t>对全县牛羊养殖过程中养殖达标的养殖示范户进行差异化奖补，奖补养殖户8000多户，奖补资金784.8万元（此次下达资金600万元）</t>
  </si>
  <si>
    <t>通过该项目的实施，充分调动全县8000户以上养殖户牛羊养殖积极性，从养殖成本方面，户均节约养殖成本1000元以上，增加群众收益户均1000元以上。</t>
  </si>
  <si>
    <t>通过实施达标提升奖补项目，可受益农户8000多户，极大的推动全县牛羊产业提质增效，奖补的养殖示范户示范带动周边养殖户不仅发展牛羊养殖，又能通过购买周边牛羊和饲草资源、雇佣劳动力带动周边群众实现共同增收。</t>
  </si>
  <si>
    <t>8.畜禽交易市场、屠宰加工及冷链体系</t>
  </si>
  <si>
    <t>广河县现代产业园农畜产品交易市场建设项目</t>
  </si>
  <si>
    <t>2021年11月至2022年9月</t>
  </si>
  <si>
    <t>城关镇潘家村</t>
  </si>
  <si>
    <t>建设总用地面积49390平方米（约合74.085亩），总建筑面积14526.73平方米，其中牛交易棚3200平方米，羊交易棚4800平方米，禽类交易棚4320平方米，牧草交易棚1600平方米，交易市场服务中心449.44平方米，检验检疫室、消毒室52.43平方米及相关附属设施。（项目总投资3861.18万元。）</t>
  </si>
  <si>
    <t>为全县养殖户提供信息流及交易平台，解决农产品卖难问题，补齐全县牛羊产业发展的短板，夯实牛羊产业发展基础，实现群众稳定增收。</t>
  </si>
  <si>
    <t>预计使全县5万多户养殖户受益，解决农产品卖难问题，实现群众稳定增收。项目所形成资产为国有资产。</t>
  </si>
  <si>
    <t>9.品牌培育与产销对接</t>
  </si>
  <si>
    <t>现代农业产业园招商引资牛羊肉精深加工企业奖补项目</t>
  </si>
  <si>
    <t>城关镇</t>
  </si>
  <si>
    <t>通过招商引资，在现代农业产业园区内引进的牛羊肉精深分割加工企业给予奖补，主要开展牛羊肉精深加工、包装和销售，延伸牛羊产业链条，为牛羊全产业链闭环发展填补短板。</t>
  </si>
  <si>
    <t>通过该项目实施，真正实现农产品到商品的转型升级，延长了产业链条，为全县1.6万户牛羊养殖户打通了流通渠道，推动高附加值牛羊产业快速发展，为广河牛羊肉品牌建设和打造绿色牛羊肉供应区奠定基础。</t>
  </si>
  <si>
    <t>按照工业化思路发展牛羊产业全链条发展，挖掘牛羊高附加值链条，通过牛羊肉精深加工，连同产地与终端市场，使1.6万户广大养殖户充分享受到牛羊肉精分割带来的增值效益。</t>
  </si>
  <si>
    <t>10.社会化服务体系建设</t>
  </si>
  <si>
    <t>广河县牛羊产业防疫体系建设项目</t>
  </si>
  <si>
    <t>投资100万元，购置牛羊防疫物资和小反刍、羊痘、口蹄疫等疫苗，保障全县牛羊防疫工作；投资50万元，购置化验室疫病监测化验药品。（计划总投资150万元）</t>
  </si>
  <si>
    <t>通过对养殖户免费发放牛羊疫苗并接种，加强基层牛羊防疫员运行和管理，保障全县牛羊及时进行疫病免疫，降低养殖风险，增加群众收入。</t>
  </si>
  <si>
    <t>通过牛羊产业防疫体系建设，预计使全县2万多牛羊养殖户受益，降低养殖风险，实现群众稳定增收。</t>
  </si>
  <si>
    <t>牛羊产业综合服务中心项目</t>
  </si>
  <si>
    <t>建立广河县牛羊产业综合服务中心，设立牛羊产业综合服务调配中心，开设牛羊产业服务热线，开发牛羊服务小程序并推广千家万户，统筹调配全县防疫员；设立兽药超市，配备兽医必需服务设备，为全县养殖户提供牛羊平价兽药；设立牛羊医院，配备必要服务设备，为广大养殖户养殖的牛羊提供兽药诊疗和处方服务。</t>
  </si>
  <si>
    <t>对全县养殖农户提供兽药平价销售，透明兽药价格，降低1.6万户以上养殖户兽药用药成本；开设牛羊医院，服务全县1.6万户以上养殖户牛羊，受益农户1.6万户以上，降低农户牛羊养殖风险，提高养殖效益。</t>
  </si>
  <si>
    <t>通过牛羊产业综合服务，提供产前、产中和产后服务，全面调动各防疫技术人员，全县1.6万户以上养殖农户通过服务中心，与兽医从业人员联系，提高服务效率，及时解决养殖过程中产生的问题，降低农户养殖风险，全方位推动牛羊产业实现提质增效。</t>
  </si>
  <si>
    <t>肉羊良种繁育中心建设项目</t>
  </si>
  <si>
    <t>修建种公羊养殖区1处，包括种羊活动场所、饲喂通道、观察通道等，配套建设消毒室、采精室和化验室等；引进良种公羊10只，委托第三方科学饲养；购置肉羊人工授精相关设备及用品。</t>
  </si>
  <si>
    <t>为全县母羊繁育规模养殖户免费提供冻精，通过示范推广人工授精技术，计划每年实施人工授精母羊5万只以上，受益农户200户以上，节约养殖成本20万元以上；同时，通过杂交优势，实现县域肉羊品种改良，提升县域肉羊品质，为牛羊肉品牌建设奠定基础。</t>
  </si>
  <si>
    <t>为全县基础母羊养殖农户提供纯种良种公羊冻精及授精技术，向广大使用人工授精技术的农户免费提供相关设备，提高全县肉羊良种化率，提升县域肉羊生产性能，增加群众收入。</t>
  </si>
  <si>
    <t>11.农村综合改革②-产业发展&lt;含村集体经济等&gt;</t>
  </si>
  <si>
    <t>广河县“薄弱村”发展壮大村集体经济项目</t>
  </si>
  <si>
    <t>城关镇、买家巷镇、三甲集镇、齐家镇、庄窠集镇、祁家集镇、阿力麻土乡</t>
  </si>
  <si>
    <t>扶持城关镇石那奴村、马家村、火红村、李家河村、潘家村、李家坪村、双泉村、赵家村、大杨家村、西关村、买家巷镇买家巷村、曾家村、三甲集镇白庄头村、沙家村、东关村、陈家村、甘坪村、康家村、五户村、小沟村、宗家村、齐家镇邓家湾村、上马家村、马家湾村、园子坪村、庄窠集镇庄窠集村、祁家集镇黄赵家村、徐牟家村、祁家集村、孙家村、高家村、景家村、田家村、朱家坪村、阿力麻土乡贾家村35个村发展村集体经济，每村扶持50万元，共计1750万元。项目资金所有权归村集体，作为发展壮大村级集体经济启动资金。                                               （一）经营主体带动型
村集体经济组织选择投资发展产业较强、规模较大、信誉度高的县域内的农业龙头企业、农民合作社、家庭农场、产业发展公司等新型经营主体，原则上不得低于总资金的5%进行保底分红，每村年保底收益2.5万元以上，收益归村集体所有，确保集体经济稳步增长,助推产业发展。
 （二）自主经营型
充分激发村集体经济组织和村“两委”班子成员的活力，采取“以宽则宽、因地制宜”的原则，发展壮大村集体经济项目，条件具备的由村股份经济合作社自主经营；乡镇确定产业发展投资导向，村选择能够带动农户增收，集体经济发展的产业。每村预计年保底收益2.5万元以上，收益归村集体所有，提高村集体经济服务产业发展能力。</t>
  </si>
  <si>
    <t>通过创新经营机制，拓展发展路径，探索村级集体经济良性发展的体制机制，促进村集体经济助推村级产业发展，提高村集体经济服务产业发展的能力。全县“薄弱村”发展壮大村集体经济扶持项目资金入股股金或统筹用于投资资本金，发展壮大村集体经济，助推村级产业发展。</t>
  </si>
  <si>
    <t>每村预计年保底收益2.5万元以上，收益归村集体所有，确保集体经济稳步增长,助推产业发展。</t>
  </si>
  <si>
    <t>12.农机具购置补贴&lt;国家农机具购置补贴名录外的农机具&gt;</t>
  </si>
  <si>
    <t>广河县“十三五”易地扶贫搬迁后续产业城关镇安置区牛羊圈舍及附属工程建设项目</t>
  </si>
  <si>
    <t>2021年5月至2022年11月</t>
  </si>
  <si>
    <t>城关镇赵家村</t>
  </si>
  <si>
    <t>该项目位于广河县城关镇赵家村，规划建设用地112亩，计划新建牛舍、羊舍共计207座（其中牛舍82座，羊舍125座，牛舍15头/户，羊舍100只/户），可安置207户易地扶贫搬迁规模养殖户入驻，其中2户牛舍34座，单户牛舍14座；其中2户羊舍55座，单户羊舍15座；牛羊舍总建筑面积28592.92平方米（单户羊舍133.82平方米，单户牛舍148.57平方米）；配套建设管理用房1栋159.88平方米，饲草中心2座962.58平方米，粪便处理中心1座1233.54平方米；道路硬化11080平方米，铁艺围墙1081米，排洪沟276米，挡土墙80米，排水渠1234米；配套设备主要为无害化粪污一体机、小型装载机、三轮车、揉丝机、揉丝打包一体机、粉碎罐等。项目建成后所形成资产由县发改局管理。</t>
  </si>
  <si>
    <t>项目建成后使易地搬迁群众在安置区发展牛羊产业，在家门口实现稳定增收。</t>
  </si>
  <si>
    <t>建成后，可安置207户规模养殖户发展养殖，可存栏牛1230头、羊12500只，年养殖收入1100万元左右，户均增收5万元左右。</t>
  </si>
  <si>
    <t>县发改局</t>
  </si>
  <si>
    <t>马全忠</t>
  </si>
  <si>
    <t>县以工代赈易地搬迁办公室</t>
  </si>
  <si>
    <t>马有成</t>
  </si>
  <si>
    <t>易地搬迁后续产业新庄坪养殖基地能力提升工程</t>
  </si>
  <si>
    <t>2022年3月至2022年8月</t>
  </si>
  <si>
    <t>康家村</t>
  </si>
  <si>
    <t>在新庄坪养殖基地实施提升工程，安装监控平台及配套设备一套，形成资产归村集体所有。</t>
  </si>
  <si>
    <t>对新庄坪养殖基地进行科学化管理，补齐养殖基地基础设施短板，夯实养殖基地产业基础。</t>
  </si>
  <si>
    <t>预计使133户已脱贫养殖户户受益，在新庄坪养殖基地进行科学化管理，补齐养殖基地基础设施短板，夯实养殖基地产业基础。形成资产归村集体所有。</t>
  </si>
  <si>
    <t>三甲集镇</t>
  </si>
  <si>
    <t>马晓瑜</t>
  </si>
  <si>
    <t>广河县官坊乡槐沟村易地搬迁富民产业路建设项目</t>
  </si>
  <si>
    <t>2022年5月-2022年8月</t>
  </si>
  <si>
    <t>官坊乡槐沟村、山庄村、官坊村</t>
  </si>
  <si>
    <t>在官坊乡槐沟村易地搬迁点实施道路硬化300米。（计划总投资40万元）（牛羊产业路）</t>
  </si>
  <si>
    <t>该项目的实施有效改善槐沟村群众出行条件，方便生产生活，为乡村旅游打下基础，提高群众收入。</t>
  </si>
  <si>
    <t>使官坊乡槐沟村350多户群众受益。</t>
  </si>
  <si>
    <t>交通局</t>
  </si>
  <si>
    <t>马仲华</t>
  </si>
  <si>
    <t>乡村振兴局</t>
  </si>
  <si>
    <t>马义宝</t>
  </si>
  <si>
    <t>广河县兰郎路至牛羊交易市场道路建设工程</t>
  </si>
  <si>
    <t>2022年3月至2022年10月</t>
  </si>
  <si>
    <t>新建道路400米，路基宽24米，路面宽18米，每侧人行道3米，路面结构采用5厘米厚细粒式沥青混凝土上面层+7厘米厚中粒式沥青混凝土下面层+20厘米厚5%水泥稳定碎石基层+20厘米厚水泥稳定砂砾基层。配套建设排水、交安等设施。（牛羊产业路）</t>
  </si>
  <si>
    <t>甘财扶贫【2021】26号、甘财扶贫【2021】25号、甘财农（2022）65号</t>
  </si>
  <si>
    <t>建成后，对完善我县东区路网结构、加强农副产品交易和商贸流通、加快城镇建设步伐具有十分重要的意义。</t>
  </si>
  <si>
    <t>预计使全县5万多户养殖户受益，完善牛羊交易市场周边交通设施，加强农副产品交易和商贸流通，实现群众稳定增收。</t>
  </si>
  <si>
    <t>县交通局</t>
  </si>
  <si>
    <t>三甲集镇五户村至园区道路改建工程</t>
  </si>
  <si>
    <t>2021年5月至2022年7月</t>
  </si>
  <si>
    <t>三甲集镇五户村</t>
  </si>
  <si>
    <t>广河县三甲集镇五户村至园区道路改建工程新建道路1028米。（牛羊产业路）</t>
  </si>
  <si>
    <t>通过该项目的实施进一步完善园区基础设施服务能力，补齐短板</t>
  </si>
  <si>
    <t>该项目的预计使三甲集镇3个村，235户，1200人贫困群众受益。</t>
  </si>
  <si>
    <t>广河县永红灌区支斗渠改造工程</t>
  </si>
  <si>
    <t>改建</t>
  </si>
  <si>
    <t>2022年5月至2022年11月</t>
  </si>
  <si>
    <t>祁家集镇、三甲集镇</t>
  </si>
  <si>
    <t>改建永红灌区支斗渠11公里，改善灌溉面积22000亩。（饲草产业）</t>
  </si>
  <si>
    <t>该项目的实施有效解决2个乡镇10个村，1400户，6300人贫困群众的耕地2.2万亩能够得到及时灌溉。</t>
  </si>
  <si>
    <t>水务局</t>
  </si>
  <si>
    <t>马学华</t>
  </si>
  <si>
    <t>三甲集易地搬迁后续产业新庄坪养殖基地基础设施维修改造项目</t>
  </si>
  <si>
    <t>三甲集镇康家村</t>
  </si>
  <si>
    <t>对养殖基地一期和三期破损及断裂严重的混凝土边沟、路面、护坡进行维修改造。修建旱厕各一处，新建挡墙30米，在三期内修建集水池12座，用于雨水收集。（项目总投资：188万元）（牛羊产业）</t>
  </si>
  <si>
    <t>州级资金       广振领字【2022】6号、县级资金       广振领字【2022】5号</t>
  </si>
  <si>
    <t>有效提升易地搬迁后续产业养殖基地的基础设施，方便搬迁群众的生产生活，加快致富步伐。</t>
  </si>
  <si>
    <t>预计使600多户已脱贫养殖户户受益，补齐养殖基地基础设施短板，方便搬迁群众的生产生活。</t>
  </si>
  <si>
    <t>广振领字【2022】6号、      广振领字【2022】5号</t>
  </si>
  <si>
    <t>广河县城关镇易地搬迁牛羊产业园巩固提升工程</t>
  </si>
  <si>
    <t>新建场区坡道、道路、部分空余场地硬化 4700 ㎡，道路周边波形护栏 200m，坡道处挡土墙 94.5m等项目（牛羊产业）</t>
  </si>
  <si>
    <t>（三）光伏产业</t>
  </si>
  <si>
    <t>（四）民族特色、地域特色手工业</t>
  </si>
  <si>
    <t>（五）小额信贷贴息</t>
  </si>
  <si>
    <t>精准扶贫专项贷款-脱贫人口小额信贷贴息项目</t>
  </si>
  <si>
    <t>对全县11485户脱贫人口小额信贷户，按基准利率4.65%的标准进行贴息。</t>
  </si>
  <si>
    <t>减轻脱贫户的还款压力，确保脱贫户发展产业，持续增加收入。</t>
  </si>
  <si>
    <t>使全县11485户脱贫人口受益，减轻还款压力，助推脱贫户发展产业。</t>
  </si>
  <si>
    <t>财政局</t>
  </si>
  <si>
    <t>马中奎</t>
  </si>
  <si>
    <t>（六）新型经营主体贷款贴息</t>
  </si>
  <si>
    <t>（七）休闲农业与乡村旅游</t>
  </si>
  <si>
    <t>1.乡村旅游——产业发展</t>
  </si>
  <si>
    <t>省级乡村建设示范乡、示范村乡村旅游美食产业发展补助项目</t>
  </si>
  <si>
    <t>官坊乡、城关镇、三甲集镇</t>
  </si>
  <si>
    <t>投资30万元，对10个乡村建设示范乡、示范村新开办的农家乐进行补助，每个农家乐至少带动2名脱贫人口（含监测对象），每个农家乐补助资金3万元。</t>
  </si>
  <si>
    <t>鼓励群众发展美食产业，助推乡村旅游产业发展和五小产业发展，带动周边群众通过销售农特产品增加收入，增加就业提高群众收入，助推乡村振兴建设。</t>
  </si>
  <si>
    <t>通过对10个乡村建设示范乡、示范村新开办的农家乐进行补助，预计带动70多名已脱贫户实现就近就业，实现稳定增收。</t>
  </si>
  <si>
    <t>2.乡村旅游——配套基础设施</t>
  </si>
  <si>
    <t>田园综合体项目</t>
  </si>
  <si>
    <t>依托高标准农业绿色种植示范园，在买家巷镇建设田园综合体一处，配套相关基础设施，打造集农业、休闲、旅游和体验为一体的农业田园科普研学实践基地。形成的资产归广盛公司所有。</t>
  </si>
  <si>
    <t>该项目的实施，建立研学基地，充分发挥出农耕文化体验，也可成为广大中小学农业知识科普研学基地，通过体验增加认知，提高全民粮食安全意识；同时，也带动周边村经济发展群众经济收入的增加。</t>
  </si>
  <si>
    <t>示范乡乡村旅游产业之-广河县大柴沟沟道综合治理工程</t>
  </si>
  <si>
    <t>2022年5月至2022年10月</t>
  </si>
  <si>
    <t>官坊乡官坊村、槐沟村</t>
  </si>
  <si>
    <t>综合治理沟道1公里，修建生态护岸1公里，打造集休闲旅游为一体的生态旅游廊道，夯实旅游产业发展环境。</t>
  </si>
  <si>
    <t>该项目的实施一方面提高了泄洪能力，有效保障槐沟村、官坊村及周边群众的安全，另一方面助推两个村的乡村旅游产业的发展。</t>
  </si>
  <si>
    <t>该项目的实施预计使700多户脱贫户及其他农户受益，有效保障群众安全的同时，助推两个村的乡村旅游产业的发展，周边群众通过销售农特产品增加收入。</t>
  </si>
  <si>
    <t>示范乡乡村旅游产业之-官坊乡道路建设项目</t>
  </si>
  <si>
    <t>2022年3月
至2022年11月</t>
  </si>
  <si>
    <t>计划对官坊乡道路提升改造15.39公里，共13条农村道路，其中蔡家窑-大疙瘩3.2公里道路铣刨铺油、配套边沟、安保、路面挖补 。对其余12条道路配套完善边沟、护栏、管涵、标识标牌、减速带、错车道等。（计划总投资：1000万元）</t>
  </si>
  <si>
    <t>补齐官坊乡道路基础设施短板，助推当地群众发展旅游产业和养殖产业，带动周边群众通过销售农特产品增加收入，提高人民群众的幸福感和获得感。</t>
  </si>
  <si>
    <t>该项目的实施预计使1000多户脱贫户及其他农户受益，补齐官坊乡道路基础设施短板的同时，助推当地乡村旅游产业的发展，周边群众通过销售农特产品增加收入。</t>
  </si>
  <si>
    <t>广河官坊乡山庄至槐山顶旅游产业路建设工程</t>
  </si>
  <si>
    <t>改建公路15.4km，对现有混凝土路面铣刨铺筑5cm沥青混凝土面层，道路两侧铺筑50cm宽水泥混凝土路肩，全线配备完善错车道、边沟、涵洞、波形护栏、减速带等设施。每公里造价90万元。全面提升官坊乡乡村旅游产业道路基础设施，改善旅游产业发展环境。（计划总投资：1890万元）</t>
  </si>
  <si>
    <t>对原有道路提质升级，促进乡村旅游发展，加快沿线群众致富步伐。</t>
  </si>
  <si>
    <t>该项目的实施预计使1300多户脱贫户及其他农户受益，补齐官坊乡道路基础设施短板的同时，助推当地乡村旅游产业的发展，周边群众通过销售农特产品增加收入。</t>
  </si>
  <si>
    <t>示范乡乡村旅游产业发展环境提升项目</t>
  </si>
  <si>
    <t>官坊乡沙地沟村、阳洼庄村、山庄村、槐沟村、官坊村</t>
  </si>
  <si>
    <t>围绕县上“一线、两路、三带、四廊”发展布局、全力打造“五区”的要求，对官坊乡阳洼庄村、山庄村、槐沟村、官坊村乡村旅游产业发展环境进行提升改造，全面进行“一改、二修、八清"建设，一“改”，改农村风貌；二“修”，修树盘、修树形；“八清”，清杂草、清渠道、清垃圾、清建筑废料、清乱涂乱画、清乱搭乱建、清占道经营、清乱停乱放。构建生态绿色发展布局，打造桦林沟南沟流域乡村旅游长廊，每村投资400万元，共计2000万元。</t>
  </si>
  <si>
    <t>项目实施后，对各村人居环境提升改造的同时，助推乡村旅游产业的发展，带动周边群众通过销售农特产品增加收入，提高人民群众的幸福感和获得感。</t>
  </si>
  <si>
    <t>该项目的实施预计使1100多户脱贫户及其他农户受益，提升官坊乡乡村旅游产业发展环境，助推当地乡村旅游产业的发展，周边群众通过销售农特产品增加收入。</t>
  </si>
  <si>
    <t>大庄村乡村旅游产业发展环境提升项目</t>
  </si>
  <si>
    <t>庄窠集镇大庄村</t>
  </si>
  <si>
    <t>围绕县上“一线、两路、三带、四廊”发展布局、全力打造“五区”的要求，对庄窠集镇大庄村乡村旅游产业发展环境进行提升改造，全面进行“一改、二修、八清"建设，一“改”，改农村风貌；二“修”，修树盘、修树形；“八清”，清杂草、清渠道、清垃圾、清建筑废料、清乱涂乱画、清乱搭乱建、清占道经营、清乱停乱放。构建生态绿色发展布局，打造桦林沟南沟流域乡村旅游长廊，投资500万元。</t>
  </si>
  <si>
    <t>该项目的实施预计使580多户脱贫户及其他农户受益，提升官坊乡乡村旅游产业发展环境，助推当地乡村旅游产业的发展，周边群众通过销售农特产品增加收入。</t>
  </si>
  <si>
    <t>（八）其他</t>
  </si>
  <si>
    <t>招商引资项目-龙头企业（就业工厂、帮扶车间）引进项目</t>
  </si>
  <si>
    <t>2022年5月至2022年12月</t>
  </si>
  <si>
    <t>对引进的扶贫车间(工厂)在基础设施改造、电力改造及设备购置、车间改造等方面给予补助，鼓励企业兴办就业工厂、帮扶车间，吸纳更多劳动力就业</t>
  </si>
  <si>
    <t>鼓励企业兴办就业工厂、帮扶车间，吸纳更多劳动力就业，带动1000名脱贫户增加收入。</t>
  </si>
  <si>
    <t>开发办、县招商局</t>
  </si>
  <si>
    <t>二</t>
  </si>
  <si>
    <t>农村基础设施建设方面</t>
  </si>
  <si>
    <t>（一）农村公路</t>
  </si>
  <si>
    <t>广河县水泉乡康坪至水泉公路工程</t>
  </si>
  <si>
    <t>水泉乡康坪村</t>
  </si>
  <si>
    <t>路线全长 6.596公里。路基宽度为5米，路面宽度4米，两侧各设0.5米混凝土路肩，路面采用沥青混凝土面层。</t>
  </si>
  <si>
    <t>甘财扶贫【2021】26号、甘财扶贫【2021】25号</t>
  </si>
  <si>
    <t>有效解决群众的出行问题，加快致富步伐。</t>
  </si>
  <si>
    <t>预计使康坪村700多户脱贫户及其他农户受益。</t>
  </si>
  <si>
    <t>广河县2022年村道安全生命防护工程</t>
  </si>
  <si>
    <t>2022年5月
至2022年11月</t>
  </si>
  <si>
    <t>阿力麻土乡、城关镇、官坊乡、买家巷镇、齐家镇、祁家集镇、庄窠集镇</t>
  </si>
  <si>
    <t>计划在全县7个乡镇10条村道配套建设护栏、爆闪灯、凸面镜、道口桩、减速带等设施。处置隐患40公里，估算投资500万元。（分别是阿力麻土乡三蒿路-后湾道路，长4.84公里；城关镇潘牛路-马力庄村道路，长4.1公里；官坊乡上大路-山庄道路，长6.95公里；买家巷镇兰郎路-蔡家窑道路，长4.04公里；齐家镇黄家湾-园子坪道路，长1.9公里；祁家集兰郎路-后山道路，长3.23公里；庄窠集镇4条路：对槐路-红星村道路，长2.08公里；对槐路-庄禾集村道路，长2.13公里；对槐路-钱家村道路，长4.72公里；对槐路-柳家道路，长6.79公里。）</t>
  </si>
  <si>
    <t>有效解决群众的出行问题，保护群众生命财产安全，加快致富步伐。</t>
  </si>
  <si>
    <t>预计使2900多户脱贫户及其他农户受益。</t>
  </si>
  <si>
    <t>广河县庄窠集镇大庄村易地搬迁点便民桥建设工程</t>
  </si>
  <si>
    <t>2022年3月-2022年11月</t>
  </si>
  <si>
    <t>新建宽12米，长8米便民桥一座。（计划总投资17.75万元）</t>
  </si>
  <si>
    <t>该项目的实施有效大庄村易地搬迁点群众出行条件，方便群众出行，保障群众生命财产安全。</t>
  </si>
  <si>
    <t>预计使580多户脱贫户及其他农户受益。</t>
  </si>
  <si>
    <t>红庄村水毁道路维修项目</t>
  </si>
  <si>
    <t>齐家镇红庄村</t>
  </si>
  <si>
    <t>对红庄村胡家湾社到周家山、齐水路到红庄新庄社的水毁道路进行维修改造。（计划总投资80万元）</t>
  </si>
  <si>
    <t>该项目的实施，有效改善群众的出行安全问题，并有效解决胡家湾社学生上学出行难的问题，提高群众的幸福感和获得感。</t>
  </si>
  <si>
    <t>预计使红庄村360多户脱贫户及其他农户受益。</t>
  </si>
  <si>
    <t>广河县2022年自然村组道路建设工程</t>
  </si>
  <si>
    <t>2022年3月
至2022年10月</t>
  </si>
  <si>
    <t>庄窠集镇、城关镇、三甲集镇、祁家集镇、阿力麻土乡、齐家镇</t>
  </si>
  <si>
    <t>涉及7个乡镇19条路，路线全长20公里。每公里造价约80万元。其中:庄窠集镇6条路5.2公里、官坊乡5条路5.1公里、城关镇2条2.72公里、三甲集镇3条路3公里、祁家集镇1条路0.4公里、阿力麻土乡1条路1.6公里、齐家镇1条路2公里。</t>
  </si>
  <si>
    <t>预计使1900多户脱贫户及其他农户受益。</t>
  </si>
  <si>
    <t>（二）农村水利设施</t>
  </si>
  <si>
    <t>广河县城关镇李家河村吓沟山洪沟道治理工程</t>
  </si>
  <si>
    <t>城关镇李家河村</t>
  </si>
  <si>
    <t>治理沟道0.6公里，修建防洪堤0.5公里。按照10年一遇洪水标准设计</t>
  </si>
  <si>
    <t>甘财扶贫【2021】25号</t>
  </si>
  <si>
    <t>通过山洪沟道治理，使群众的生命财产安全得到保障，防止因灾返贫风险。</t>
  </si>
  <si>
    <t>该项目的实施有效保障李家河1个村，500多户群众的生命财产安全。</t>
  </si>
  <si>
    <t>广河县三甲集镇甘坪村巴巴社盐发沟治理工程</t>
  </si>
  <si>
    <t>2022年6月至2022年9月</t>
  </si>
  <si>
    <t>三甲集镇甘坪村</t>
  </si>
  <si>
    <t>治理沟道600米，修建生态护岸0.6公里，岸坡治理，围栏。</t>
  </si>
  <si>
    <t>通过沟道治理，使群众的生命财产安全得到保障，防止因灾返贫风险。</t>
  </si>
  <si>
    <t>该项目的实施有效保障甘坪1个村，700多户群众的生命财产安全。</t>
  </si>
  <si>
    <t>洮河广河县新民滩段防洪治理工程</t>
  </si>
  <si>
    <t>2022年4月至2022年11月</t>
  </si>
  <si>
    <t>齐家镇新民滩村</t>
  </si>
  <si>
    <t>治理河长1.7公里，新建生态护岸1.293公里，按照10年一遇洪水标准设计</t>
  </si>
  <si>
    <t>通过防洪沟道治理，使群众的生命财产安全得到保障，防止因灾返贫风险。</t>
  </si>
  <si>
    <t>该项目的实施有效保障新民滩1个村，690多户群众的生命财产安全及耕地安全。</t>
  </si>
  <si>
    <t>广河县桦林沟曾家段沟道治理工程</t>
  </si>
  <si>
    <t>2022年4月至2022年8月</t>
  </si>
  <si>
    <t>买家巷镇曾家村</t>
  </si>
  <si>
    <t>治理沟道0.5公里。</t>
  </si>
  <si>
    <t>该项目的实施有效保曾家1个村，930多户群众的生命财产安全。</t>
  </si>
  <si>
    <t>广河县祁家集镇寺后子村寺后子沟沟道治理工程</t>
  </si>
  <si>
    <t>祁家集镇寺后子村</t>
  </si>
  <si>
    <t>治理沟道1000米，新建堤防900米，按照10年一遇洪水标准设计。</t>
  </si>
  <si>
    <t>该项目的实施有效保障寺后子1个村，700多户群众的生命财产安全。</t>
  </si>
  <si>
    <t>广河县城关镇李家河片区配套管网建设工程</t>
  </si>
  <si>
    <t>2022年3月至2022年7月</t>
  </si>
  <si>
    <t>李家河村埋设DN200-DN300污水管道12.131km及配套建设检查井等附属设施，DN50-DN200给水管道11.005km及阀门井、排气井、排泥井等附属设施，恢复混凝土雨水边沟5.50km。</t>
  </si>
  <si>
    <t>项目建成后将进一步完善李家河片区配套管网和基础设施，改善李家河片区居民生活和推动社会发展具有重要意义。</t>
  </si>
  <si>
    <t>住建局</t>
  </si>
  <si>
    <t>马志华</t>
  </si>
  <si>
    <t>棚户区改造甘坪改造点（二期）</t>
  </si>
  <si>
    <t>2022年3月至2022年6月</t>
  </si>
  <si>
    <t>对广河县乡村建设示范村-甘坪村新建污水管道3506米，给水管道3862米，配套建设检查井、阀门井、排气井、排泥井等附属设施；恢复混凝土雨水边沟及花池护栏等</t>
  </si>
  <si>
    <t>项目建成后将进一步完善三甲集镇甘坪村配套管网和基础设施，提升基础设施服务效能，保护生态环境，改善甘坪村居民生活和推动社会发展具有重要意义。</t>
  </si>
  <si>
    <t>项目建成后预计使700多户脱贫户及其他农户受益，将进一步完善三甲集镇甘坪村配套管网和基础设施。</t>
  </si>
  <si>
    <t>（三）农田水利建设</t>
  </si>
  <si>
    <t>（四）饮水安全</t>
  </si>
  <si>
    <t>广河县城乡供水提质增效乡村建设省级示范乡（官坊）改造项目</t>
  </si>
  <si>
    <t>2022年3月至10月</t>
  </si>
  <si>
    <t>（1）改造更换村级老化、老旧供水管网45.9公里（40PE管20.2公里；32PE管13公里；PE25管12.7公里）；其中：沙地沟村5公里；河滩村6.2公里；阳屲庄村5公里；槐沟村2公里；官坊村8.3公里；石磊村1.4公里；山庄村18公里；
（2）河滩村新建500方蓄水池1座；河滩村新建300m³蓄水池1座；阳屲庄村新建300m³蓄水池1座；石磊村新建300m³蓄水池1座；
（3）新建检查井100座；购置更换闸阀100台套（其中：沙地沟村7座；河滩村7座；阳屲庄村10座；槐沟村10座；官坊村15座；石磊村21座；山庄村30座）。（项目概算总投资985万元）</t>
  </si>
  <si>
    <t>有效提高供水保证率和稳定性，解决村级供水管网管径偏小、管网老化、蓄水池出水口管径偏小、村级管件闸阀损坏漏水、检查井等供水构筑物缺少等问题。</t>
  </si>
  <si>
    <t>有效解决我县官坊乡7个村、74个社、2108户、10912人的供水不稳定问题。</t>
  </si>
  <si>
    <t>人饮局</t>
  </si>
  <si>
    <t>马小忠</t>
  </si>
  <si>
    <t>广河县城乡供水提质增效马浪干管及部分村社主管改造项目</t>
  </si>
  <si>
    <t>庄禾集镇马浪村、大庄村；买家巷镇董家河村；三甲集镇五户村</t>
  </si>
  <si>
    <t>（1）改造更换马浪干管90PE管7公里；改造更换董家河支管90PE管4公里；改造更换五户支管DN90PE管4公里；
（2）新建检查井76座（五户村20座，董家河村25座，马浪村15座，大庄村16座）；
（3）购置更换村级管网120公里（DN40PE管40公里、DN32PE管35公里、DN25PE管45公里）；
（4）更换安装村级管网管件闸阀76台套（五户村20套，董家河村25套，马浪村15套，大庄村16套）。（项目概算总投资484万元）</t>
  </si>
  <si>
    <t>有效提高供水保证率和稳定性，进一步提升全乡安全饮水保障能力，改善提升农民群众生活品质，不断提高农民群众获得感、幸福感、安全感。</t>
  </si>
  <si>
    <t>有效解决我县三甲集镇、庄禾集镇、买家巷镇3个乡镇4个村、53个社、2471户、12465人的供水不稳定问题。</t>
  </si>
  <si>
    <t>（五）农田建设（高标准农田）</t>
  </si>
  <si>
    <t>高标准农田示范园建设项目</t>
  </si>
  <si>
    <t>建设高标准农田示范园1000亩，形成资产归各村村集体所有。</t>
  </si>
  <si>
    <t>通过该项目实施，建成集约化、现代化高标准农田，有利于实现全程机械化作业，提高种植生产效率，每亩节约投入200元以上，通过亩产增加收益100元以上，每亩综合效益提升300元以上。</t>
  </si>
  <si>
    <t>在高标准农田建设过程中，农民可随过投工投劳方式获得工资性收入，会有一定比例的项目投资直接转化为农民收入。此外，高标准农田建设可有效拉动机械设备制造、建筑建材和运输等行业发展，从而增加农民就业机会和提高收入水平。</t>
  </si>
  <si>
    <t>高标准农田建设项目</t>
  </si>
  <si>
    <t>土地平整工程：平整土地1000亩；
土壤改良工程：土地深松1000亩，增施有机肥160吨；
灌溉与排水工程：新建50梯形支渠5.2公里，新建40矩形斗渠3.1公里，新建渠系建筑物210座；
田间道路工程：新建产业路（机耕路、生产路）11.5公里、错车道3处、过水路面5处；
农田防护与生态环境保持工程：栽植云杉2233株、新建围栏1920米；
科技推广措施：科技推广措施，技术培训300人次、耕地质量监测1处</t>
  </si>
  <si>
    <t>甘财建（2022）32号</t>
  </si>
  <si>
    <t>提升农田耕地质量，培训高素质农民300人，推动全县现代化种植技术水平进一步提升。</t>
  </si>
  <si>
    <t>广河县2022年买家巷镇高标准农田建设项目</t>
  </si>
  <si>
    <t>2022年-2023年</t>
  </si>
  <si>
    <t>买家巷镇李家寺村、曾家村、买家巷村</t>
  </si>
  <si>
    <t>广河县2022年买家巷镇高标准农田建设项目建设规模1000亩，主要建设内容为：土地平整工程、土壤改良工程、灌溉与排水工程、田间道路工程、农田防护与其他生态环境保持工程、科技推广措施等，预算总额为940万元。</t>
  </si>
  <si>
    <t xml:space="preserve">甘财农[2021]111号
</t>
  </si>
  <si>
    <t>提高土地利用率，提高农业综合生产能力；提高耕地质量、增加耕地产出率得到；控制水土流失、改善土壤；优化种植业产业布局结构，提高农产品生产能力、极大的提高项目区机械化率，节省劳动力，提高灌水率，提高亩产量，使得项目区农民受益显著提高。</t>
  </si>
  <si>
    <t>通过实施2022年买家巷镇高标准农田建设项目，提高土地利用率，提高农业综合生产能力；提高耕地质量、增加耕地产出率得到；控制水土流失、改善土壤；优化种植业产业布局结构，提高农产品生产能力、极大的提高项目区机械化率，节省劳动力，提高灌水率，提高亩产量，使得项目区农民受益显著提高。产权归村集体所有。</t>
  </si>
  <si>
    <t>广河县农业农村局</t>
  </si>
  <si>
    <t>临州农发[2022]40号</t>
  </si>
  <si>
    <t>广河县2022年庄窠集镇高标准农田建设项目</t>
  </si>
  <si>
    <t>庄窠集镇大庄村、马浪村，三甲集镇东关村、陈家村、水家村</t>
  </si>
  <si>
    <t>广河县2022年庄窠集镇高标准农田建设项目建设规模14600亩，主要建设内容为：土地平整工程、土壤改良工程、灌溉与排水工程、田间道路工程、科技推广措施等，其中：高标准梯田建设10230亩，其他高标准农田4370亩，项目正在编制初步设计，计划投资2044万元。</t>
  </si>
  <si>
    <t>甘财农[2021]111号、
甘财农[2021]139号</t>
  </si>
  <si>
    <t>通过实施2022年庄窠集镇高标准农田建设项目实施，提高土地利用率，提高农业综合生产能力；提高耕地质量、增加耕地产出率得到；控制水土流失、改善土壤；优化种植业产业布局结构，提高农产品生产能力、极大的提高项目区机械化率，节省劳动力，提高灌水率，提高亩产量，使得项目区农民受益显著提高。产权归村集体 所有。</t>
  </si>
  <si>
    <t>未批复</t>
  </si>
  <si>
    <t>（六）林业草原生态保护恢复</t>
  </si>
  <si>
    <t>（七）林业改革发展&lt;不含林业资源管护和相关试点资金&gt;</t>
  </si>
  <si>
    <t>（八）农村环境整治&lt;农村人居环境整治&gt;</t>
  </si>
  <si>
    <t>广河县乡村振兴示范村-贾家村建设及人居环境改善项目</t>
  </si>
  <si>
    <t>阿力麻土乡贾家村</t>
  </si>
  <si>
    <t>根据群众意愿，按照示范村建设的要求，对阿力麻土乡贾家村全面进行“一改、二修、八清"建设，一“改”，改农村风貌；二“修”，修树盘、修树形；“八清”，清杂草、清渠道、清垃圾、清建筑废料、清乱涂乱画、清乱搭乱建、清占道经营、清乱停乱放等居住环境提升项目，总投资500万元。</t>
  </si>
  <si>
    <t>项目实施后，使阿力麻土乡贾家村人居环境得到提升改造，助力乡村振兴，提高群众满意度。</t>
  </si>
  <si>
    <t>使780多户脱贫户及其他农户受益，对各村人居环境提升改造，助力乡村振兴。</t>
  </si>
  <si>
    <t>阿力麻土乡</t>
  </si>
  <si>
    <t>马俊祥</t>
  </si>
  <si>
    <t>广河县阿力麻土乡贾家村配套管网建设工程</t>
  </si>
  <si>
    <t>贾家村埋设DN300-DN500污水管道16.2km，及配套建设检查井等附属设施，DN50-DN225给水管道14.8km及阀门井、排气井、排泥井等附属设施。</t>
  </si>
  <si>
    <t>项目建成后将进一步完善阿力麻土乡贾家村配套管网和基础设施，提升基础设施服务效能，保护生态环境，改善贾家村居民生活和推动社会发展具有重要意义。</t>
  </si>
  <si>
    <t>项目建成后预计使780多户脱贫户及其他农户受益，将进一步完善阿力麻土乡贾家村配套管网和基础设施。</t>
  </si>
  <si>
    <t>广河县乡村振兴示范村-园子村村建设及人居环境改善项目</t>
  </si>
  <si>
    <t>水泉乡园子村</t>
  </si>
  <si>
    <t>根据群众意愿，按照示范村建设的要求，对水泉乡园子村全面进行“一改、二修、八清"建设，一“改”，改农村风貌；二“修”，修树盘、修树形；“八清”，清杂草、清渠道、清垃圾、清建筑废料、清乱涂乱画、清乱搭乱建、清占道经营、清乱停乱放等居住环境提升项目，总投资500万元。</t>
  </si>
  <si>
    <t>项目实施后，使水泉乡园子村人居环境得到提升改造，助力乡村振兴，提高群众满意度。</t>
  </si>
  <si>
    <t>使580多户脱贫户及其他农户受益，对各村人居环境提升改造，助力乡村振兴。</t>
  </si>
  <si>
    <t>水泉乡</t>
  </si>
  <si>
    <t>马和忠</t>
  </si>
  <si>
    <t>广河县乡村振兴示范村-园子坪村建设及人居环境改善项目</t>
  </si>
  <si>
    <t>齐家镇园子坪村</t>
  </si>
  <si>
    <t>根据群众意愿，按照示范村建设的要求，对齐家镇园子坪村全面进行“一改、二修、八清"建设，一“改”，改农村风貌；二“修”，修树盘、修树形；“八清”，清杂草、清渠道、清垃圾、清建筑废料、清乱涂乱画、清乱搭乱建、清占道经营、清乱停乱放等居住环境提升项目，总投资500万元。</t>
  </si>
  <si>
    <t>项目实施后，使齐家镇园子坪村人居环境得到提升改造，助力乡村振兴，提高群众满意度。</t>
  </si>
  <si>
    <t>使470多户脱贫户及其他农户受益，对各村人居环境提升改造，助力乡村振兴。</t>
  </si>
  <si>
    <t>齐家镇</t>
  </si>
  <si>
    <t>马占祥</t>
  </si>
  <si>
    <t>广河县乡村振兴示范村-李家寺村建设及人居环境改善项目</t>
  </si>
  <si>
    <t>买家巷镇李家寺村</t>
  </si>
  <si>
    <t>根据群众意愿，按照示范村建设的要求，对买家巷镇李家寺村村全面进行“一改、二修、八清"建设，一“改”，改农村风貌；二“修”，修树盘、修树形；“八清”，清杂草、清渠道、清垃圾、清建筑废料、清乱涂乱画、清乱搭乱建、清占道经营、清乱停乱放等居住环境提升项目，总投资500万元。</t>
  </si>
  <si>
    <t>项目实施后，使买家巷镇李家寺村人居环境得到提升改造，助力乡村振兴，提高群众满意度。</t>
  </si>
  <si>
    <t>使590多户脱贫户及其他农户受益，对各村人居环境提升改造，助力乡村振兴。</t>
  </si>
  <si>
    <t>马建虎</t>
  </si>
  <si>
    <t>广河县乡村振兴示范村-蔡王家村建设及人居环境改善项目</t>
  </si>
  <si>
    <t>祁家集镇蔡王家村</t>
  </si>
  <si>
    <t>根据群众意愿，按照示范村建设的要求，对祁家集镇蔡王家村村全面进行“一改、二修、八清"建设，一“改”，改农村风貌；二“修”，修树盘、修树形；“八清”，清杂草、清渠道、清垃圾、清建筑废料、清乱涂乱画、清乱搭乱建、清占道经营、清乱停乱放等居住环境提升项目，总投资500万元。</t>
  </si>
  <si>
    <t>项目实施后，使祁家集镇蔡王家村人居环境得到提升改造，助力乡村振兴，提高群众满意度。</t>
  </si>
  <si>
    <t>使960多户脱贫户及其他农户受益，对各村人居环境提升改造，助力乡村振兴。</t>
  </si>
  <si>
    <t>马文华</t>
  </si>
  <si>
    <t>广河县乡村振兴示范村-马家咀村建设及人居环境改善项目</t>
  </si>
  <si>
    <t>买家巷镇马家咀村</t>
  </si>
  <si>
    <t>根据群众意愿，按照示范村建设的要求，对买家巷镇马家咀村村全面进行“一改、二修、八清"建设，一“改”，改农村风貌；二“修”，修树盘、修树形；“八清”，清杂草、清渠道、清垃圾、清建筑废料、清乱涂乱画、清乱搭乱建、清占道经营、清乱停乱放等居住环境提升项目，总投资300万元。</t>
  </si>
  <si>
    <t>项目实施后，使买家巷镇马家咀村人居环境得到提升改造，助力乡村振兴，提高群众满意度。</t>
  </si>
  <si>
    <t>使1000多户脱贫户及其他农户受益，对各村人居环境提升改造，助力乡村振兴。</t>
  </si>
  <si>
    <t>广河县乡村振兴示范村-王家村建设及人居环境改善项目</t>
  </si>
  <si>
    <t>买家巷镇王家村</t>
  </si>
  <si>
    <t>根据群众意愿，按照示范村建设的要求，对买家巷镇王家村全面进行“一改、二修、八清"建设，一“改”，改农村风貌；二“修”，修树盘、修树形；“八清”，清杂草、清渠道、清垃圾、清建筑废料、清乱涂乱画、清乱搭乱建、清占道经营、清乱停乱放等居住环境提升项目，总投资400万元。</t>
  </si>
  <si>
    <t>项目实施后，使买家巷镇王家村人居环境得到提升改造，助力乡村振兴，提高群众满意度。</t>
  </si>
  <si>
    <t>使750多户脱贫户及其他农户受益，对各村人居环境提升改造，助力乡村振兴。</t>
  </si>
  <si>
    <t>广河县乡村振兴示范村-大杨家村建设及人居环境改善项目</t>
  </si>
  <si>
    <t>城关镇大杨家村</t>
  </si>
  <si>
    <t>根据群众意愿，按照示范村建设的要求，对城关镇大杨家村全面进行“一改、二修、八清"建设，一“改”，改农村风貌；二“修”，修树盘、修树形；“八清”，清杂草、清渠道、清垃圾、清建筑废料、清乱涂乱画、清乱搭乱建、清占道经营、清乱停乱放等居住环境提升项目，总投资300万元。</t>
  </si>
  <si>
    <t>项目实施后，使城关镇大杨家村人居环境得到提升改造，助力乡村振兴，提高群众满意度。</t>
  </si>
  <si>
    <t>使700多户脱贫户及其他农户受益，对各村人居环境提升改造，助力乡村振兴。</t>
  </si>
  <si>
    <t>董玉昆</t>
  </si>
  <si>
    <t>广河县人居环境综合治理项目</t>
  </si>
  <si>
    <t>石那奴村、古城村、大户赵家村、兰家村、曾家村、买家巷村、马家咀村、马家村、火红村、谢家村、朱家坪村、田家村</t>
  </si>
  <si>
    <t>对石那奴村、马家村、火红村、古城村、大户赵家村、兰家村、曾家村、买家巷村、马家咀村、谢家村、朱家坪村、田家村根据群众意愿，按照示范村建设的要求，全面进行“一改、二修、八清"建设，一“改”，改农村风貌；二“修”，修树盘、修树形；“八清”，清杂草、清渠道、清垃圾、清建筑废料、清乱涂乱画、清乱搭乱建、清占道经营、清乱停乱放等居住环境提升项目，总投资800万元。（其中：城关镇石那奴村180万元、马家村100万元、火红村80万元；阿力麻土乡古城村、大户赵家村、兰家村50万元；买家巷镇曾家村60万元、买家巷村、马家咀村150万元；祁家集镇谢家村、朱家坪村100万元、田家村80万元。）</t>
  </si>
  <si>
    <t>项目实施后，对各村人居环境提升改造，助力乡村振兴，提高群众满意度。</t>
  </si>
  <si>
    <t>使2700多户脱贫户及其他农户受益，对各村人居环境提升改造，助力乡村振兴。</t>
  </si>
  <si>
    <t>各相关乡镇</t>
  </si>
  <si>
    <t>广河县乡村振兴示范村李家河村沟道治理工程</t>
  </si>
  <si>
    <t>2022年3月-2022年10月</t>
  </si>
  <si>
    <t>李家河村</t>
  </si>
  <si>
    <t>对广河县乡村振兴示范村李家河村尕大沟进行治理，共计1公里。（计划总投资255.6万元）</t>
  </si>
  <si>
    <t>通过该项目的实施解决李家河村沟道水土流失、沟道下切等问题，保障排水沟渠畅通，改善人居环境，保护两岸群众的生命财产安全。</t>
  </si>
  <si>
    <t>使500多户脱贫户及其他农户受益，改善人居环境，保护两岸群众的生命财产安全。</t>
  </si>
  <si>
    <t>广河县官坊污水收集处理工程</t>
  </si>
  <si>
    <t>2022年5月-2022年11月</t>
  </si>
  <si>
    <t>广河县官坊乡</t>
  </si>
  <si>
    <t>新建日污水处理能力200吨的污水处理站一座，新建污水收集管网500米.</t>
  </si>
  <si>
    <t>通过该工程收集处理官坊村和槐沟村的生活污水，减少污水排放，改善当地生态环境。</t>
  </si>
  <si>
    <t>县水务局</t>
  </si>
  <si>
    <t>（十一）农业资源及生态保护&lt;对农民的直接补贴除外&gt;</t>
  </si>
  <si>
    <t>（十二）易地扶贫搬迁集中安置区“一站式”社区综合服务建设</t>
  </si>
  <si>
    <t>广河县城易地搬迁社区综合服务中心建设项目</t>
  </si>
  <si>
    <t>配套建设30立方米钢筋混凝土化粪池、300立方米消防水池及泵房、钢筋混凝土检查井3个、高压电缆150米、给水管124米、污水排水管124米、砖砌检查井2个等工程。</t>
  </si>
  <si>
    <t>该项目建成后成为政府公共服务在基层的延伸区、矛盾纠纷化解的缓冲区，能够实现基层公共服务设施构筑统筹经济发展新格局，为今后的工作奠定坚实基础，更加有力的推进平安、和谐、优美、文明新社区建设。</t>
  </si>
  <si>
    <t>预计使1168户易地扶贫搬迁户受益。所形成资产归城关镇人民政府所有。</t>
  </si>
  <si>
    <t>（十三）易地扶贫搬迁贷款贴息</t>
  </si>
  <si>
    <t>易地扶贫搬迁贷款贴息项目</t>
  </si>
  <si>
    <t>2022年1月至2022年8月</t>
  </si>
  <si>
    <t>对全县2820户易地扶贫搬迁户按国家标准进行贴息。</t>
  </si>
  <si>
    <t>减轻易地扶贫搬迁脱贫户的还款压力，确保脱贫户持续增收。</t>
  </si>
  <si>
    <t>使2820户易地扶贫搬迁户受益。</t>
  </si>
  <si>
    <t>（十四）民族特色村寨试点</t>
  </si>
  <si>
    <t>（十五）村庄规划编制</t>
  </si>
  <si>
    <t>（十六）其他（请注明）</t>
  </si>
  <si>
    <t>广河县2022年度村级公益事业建设一事一议财政奖补项目</t>
  </si>
  <si>
    <t>2022年5月-2022年12年</t>
  </si>
  <si>
    <t>祁家集镇、三甲集镇、水泉乡</t>
  </si>
  <si>
    <t>广河县2022年度村级公益事业建设一事一议财政奖补项目涉及道路硬化、路灯安装、便民桥涵建设，预算总投资为2525万元。其中广河县2022年度一事一议道路硬化项目涉及3个乡镇9个行政村。总长度：11.793公里，总硬化面积：44536平方米，预算总投资：695.57万元。</t>
  </si>
  <si>
    <t xml:space="preserve">
甘财资环[2021]137号
甘财资环[2021]121号</t>
  </si>
  <si>
    <t>广河县2022年度村级公益事业建设一事一议财政奖补项目实施后，可促进农村生产发展，为农业生产及养殖业提供便利交通。建设村级硬化道路资产归村集体所有</t>
  </si>
  <si>
    <t>项目建成后将极大地方便受益群众的日常出行，带动周边地区经济增长；将建成后的道路资产移交支村集体，由村集体进行管理维护</t>
  </si>
  <si>
    <t>县财政局</t>
  </si>
  <si>
    <t>马魁</t>
  </si>
  <si>
    <t>广发改字（2021）421号</t>
  </si>
  <si>
    <t>广河县2022年度村级公益事业建设一事一议路灯安装财政奖补项目</t>
  </si>
  <si>
    <t>城关镇、齐家镇、祁家集镇、庄窠集正、三甲集镇、水泉乡</t>
  </si>
  <si>
    <t>2022年度一事一议路灯项目涉及7个乡镇共计18个村，3476盏，预算总投资12036625元。</t>
  </si>
  <si>
    <t>甘财农[2021]132号</t>
  </si>
  <si>
    <t>安装完成后的太阳能路灯有助于村容美化亮化，方便群众出行，带动周边地区经济增长，助力美丽乡村的实现。</t>
  </si>
  <si>
    <t>项目建成后将极大地方便受益群众的日常出行，带动周边地区经济增长；太阳能路灯在安装完成后三年内的质量问题由厂家直接负责。</t>
  </si>
  <si>
    <t>2022年度一事一议道路硬化项目</t>
  </si>
  <si>
    <t>3个乡镇9个行政村</t>
  </si>
  <si>
    <t>广河县2022年度村级公益事业建设一事一议财政奖补项目村内道路硬化工程，该项目涉及3个乡镇9个行政村，硬化村内道路总里程16.978公里，硬化总面积为64198平方米</t>
  </si>
  <si>
    <t>广河县2022年度村级公益事业建设一事一议财政奖补项目实施后，可促进农村生产发展，为农业生产及养殖业提供便利交通，建设村级硬化道路资产归村集体所有；</t>
  </si>
  <si>
    <t>预计9个村6900多户28000多人受益，方便群众出行。</t>
  </si>
  <si>
    <t>2022年度一事一议路灯项目</t>
  </si>
  <si>
    <t>7个乡镇16个行政村</t>
  </si>
  <si>
    <t>广河县2022年度村级公益事业建设一事一议财政奖补项目路灯安装工程
广河县2022年度一事一议路灯项目涉及7个乡镇共计16个村，共3451盏。</t>
  </si>
  <si>
    <r>
      <rPr>
        <sz val="12"/>
        <rFont val="宋体"/>
        <charset val="134"/>
      </rPr>
      <t>甘财农（</t>
    </r>
    <r>
      <rPr>
        <sz val="12"/>
        <color theme="1"/>
        <rFont val="宋体"/>
        <charset val="134"/>
      </rPr>
      <t>2022）61号</t>
    </r>
  </si>
  <si>
    <t>预计16个乡村2.7万多户4.8万多人受益，方便群众出行。</t>
  </si>
  <si>
    <t>三</t>
  </si>
  <si>
    <t>其他方面</t>
  </si>
  <si>
    <t>（一）就业</t>
  </si>
  <si>
    <t>1.跨省就业一次性往返交通补助</t>
  </si>
  <si>
    <t>脱贫人口务工奖补项目</t>
  </si>
  <si>
    <t>1、对赴东西协作地区（济南和厦门）务工的脱贫、边缘人口，稳定务工满3个月后给予3000元的奖补；第四个月起按月500元/人标准给予补贴，并对稳定务工人员给予600元/人的一次性交通补贴和1500元/人的一次性生活费补贴：对夫妻工稳定就业的按月给予200元/人的标准租房补贴。
2、对第三地和就近务工务工的脱贫、边缘人口，稳定务工满3个月后给予3000元的奖补，满半年后再给予1500的奖补，满一年后再给予1000元的奖补，并对稳定务工人员给予600元/人的一次性交通补贴，
3、对济南稳定务工的脱贫人口和边缘人口按月400元/人标准给予稳岗补贴。</t>
  </si>
  <si>
    <t>鼓励脱贫户（边缘户）劳动力外出稳定务工，增加劳务收入。</t>
  </si>
  <si>
    <t>通过务工人员奖补，预计使1300多名脱贫户实现稳定就业，增加务工收入。</t>
  </si>
  <si>
    <t>人社局</t>
  </si>
  <si>
    <t>马继业</t>
  </si>
  <si>
    <t>2.就业工厂吸纳省内劳动力补助</t>
  </si>
  <si>
    <t>乡村就业工厂（帮扶车间）务工人员奖补项目</t>
  </si>
  <si>
    <t>对乡村就业工厂（帮扶车间）就业的脱贫人口和边缘给予按月400元/人的标准给予稳岗补贴</t>
  </si>
  <si>
    <t>鼓励脱贫户（边缘户）劳动力稳定务工，增加劳务收入。</t>
  </si>
  <si>
    <t>通过务工人员奖补，预计使2300多名脱贫户及其他农户实现稳定就业，增加务工收入。</t>
  </si>
  <si>
    <t>3.就业培训</t>
  </si>
  <si>
    <t>广河县脱贫劳动力技能培训项目</t>
  </si>
  <si>
    <t>对有意愿的脱贫户和边缘户劳动力根据个人意愿，进行牛肉拉面制作、中式面点、中式烹饪师、中式烹调师、装挖机驾驶员、缝纫工、电焊工、等工种的就业技能培训1000人以上，并给予培训学院每天30元/人的标准给予生活费补贴</t>
  </si>
  <si>
    <t>提高脱贫人口务工技能和就业水平，增加务工收入。</t>
  </si>
  <si>
    <t>通过脱贫劳动力技能培训，预计使1000多名脱贫户获得一技之长，拓宽就业渠道，增加务工收入。</t>
  </si>
  <si>
    <t>4.公益性岗位</t>
  </si>
  <si>
    <t>广河县县级开发乡村公益性岗位项目</t>
  </si>
  <si>
    <t>2022年1月-2022年12月</t>
  </si>
  <si>
    <t>全县九个乡（镇）</t>
  </si>
  <si>
    <t>继续聘用乡村公益性岗位人员1140名，落实2022年1月-12月补贴，每人每月500元，总资金684万元。</t>
  </si>
  <si>
    <t>提高脱贫家庭收入水平，巩固脱贫攻坚成果，助推乡村振兴，户均增加收入6000元以上。</t>
  </si>
  <si>
    <t>预计使1140名乡村公益性岗位人员受益，增加家庭收入。</t>
  </si>
  <si>
    <t>县人社局</t>
  </si>
  <si>
    <t>5.雨露计划职业教育</t>
  </si>
  <si>
    <t>2022年雨露计划“两后生”补贴项目</t>
  </si>
  <si>
    <t>对在省内外大中专职业学校就读的438名雨露计划“两后生”进行春季补助，对53名发放第一学期秋季补助，每人补助1500元，总资金73.65万元。</t>
  </si>
  <si>
    <t>努力提高贫困劳动力就业技能水平和综合素质,帮助贫困农户实现转移增收、就业脱贫,从而促进贫困地区经济社会发展和社会主义新农村建设。</t>
  </si>
  <si>
    <t>对在省内外大中专职业学校就读的438名雨露计划“两后生”进行补助，提高贫困劳动力就业技能水平和综合素质,帮助贫困农户实现转移增收。</t>
  </si>
  <si>
    <t>乡村振兴据</t>
  </si>
  <si>
    <t>（二）致富带头人（高素质农民培训）</t>
  </si>
  <si>
    <t>新型农民培育项目</t>
  </si>
  <si>
    <t>对全县牛羊养殖户、养殖技术人员、管理人员进行技能培训实用技术培训，培养实用技术高素质养殖户人才500人以上。</t>
  </si>
  <si>
    <t>甘财扶贫【2022】9号、甘财扶贫【2022】10号</t>
  </si>
  <si>
    <t>通过培训，完成500名以上种养殖农户牛羊养殖水平、防疫水平、饲草加工水平的全面提升，从而通过科学管理有效增加群众收入。</t>
  </si>
  <si>
    <t>预计使500名以上种养殖农户受益，增加群众收入。</t>
  </si>
  <si>
    <t>“巾帼家美积分超市”建设项目</t>
  </si>
  <si>
    <t>城关镇李家河村、祁家集镇陈家湾、李家湾村、三甲集镇甘坪村、三甲集社区</t>
  </si>
  <si>
    <t>投资5万元，在全县3个乡镇5个行政村范围内建设5个“巾帼家美积分超市”，每个超市补助1万元。</t>
  </si>
  <si>
    <t>“巾帼家美积分超市”项目的建设，有利于探索“积分改变习惯、勤劳改变生活、环境提振精神、共建美好乡村”新模式，通过建设“小超市”，实现“大撬动”，有效动员广大妇女和家庭在乡村振兴中发挥积极作用，激发广大妇女和家庭脱贫致富奔小康的内生动力。</t>
  </si>
  <si>
    <t>预计使五个村1500户脱贫户及其他农户受益，有效动员广大妇女和家庭在乡村振兴中发挥积极作用。</t>
  </si>
  <si>
    <t>县妇联</t>
  </si>
  <si>
    <t>李东香</t>
  </si>
  <si>
    <t>（三）农业技术培训</t>
  </si>
  <si>
    <t>（四）困难群众饮用低氟边销茶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</si>
</sst>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42">
    <font>
      <sz val="11"/>
      <color theme="1"/>
      <name val="宋体"/>
      <charset val="134"/>
      <scheme val="minor"/>
    </font>
    <font>
      <sz val="9"/>
      <name val="黑体"/>
      <charset val="134"/>
    </font>
    <font>
      <sz val="9"/>
      <name val="方正小标宋简体"/>
      <charset val="134"/>
    </font>
    <font>
      <sz val="12"/>
      <name val="宋体"/>
      <charset val="134"/>
    </font>
    <font>
      <sz val="9"/>
      <name val="宋体"/>
      <charset val="134"/>
    </font>
    <font>
      <sz val="12"/>
      <name val="黑体"/>
      <charset val="134"/>
    </font>
    <font>
      <sz val="22"/>
      <name val="方正小标宋简体"/>
      <charset val="134"/>
    </font>
    <font>
      <b/>
      <sz val="10"/>
      <name val="黑体"/>
      <charset val="134"/>
    </font>
    <font>
      <sz val="10"/>
      <name val="黑体"/>
      <charset val="134"/>
    </font>
    <font>
      <b/>
      <sz val="10"/>
      <name val="宋体"/>
      <charset val="134"/>
    </font>
    <font>
      <b/>
      <sz val="12"/>
      <name val="楷体"/>
      <charset val="134"/>
    </font>
    <font>
      <b/>
      <sz val="12"/>
      <name val="仿宋_GB2312"/>
      <charset val="134"/>
    </font>
    <font>
      <sz val="12"/>
      <name val="仿宋"/>
      <charset val="134"/>
    </font>
    <font>
      <sz val="12"/>
      <color theme="1"/>
      <name val="黑体"/>
      <charset val="134"/>
    </font>
    <font>
      <sz val="12"/>
      <color indexed="8"/>
      <name val="仿宋"/>
      <charset val="134"/>
    </font>
    <font>
      <b/>
      <sz val="11"/>
      <name val="宋体"/>
      <charset val="134"/>
    </font>
    <font>
      <sz val="10"/>
      <name val="宋体"/>
      <charset val="134"/>
    </font>
    <font>
      <sz val="11"/>
      <name val="宋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2"/>
      <color rgb="FFFF0000"/>
      <name val="黑体"/>
      <charset val="134"/>
    </font>
    <font>
      <sz val="12"/>
      <color theme="1"/>
      <name val="宋体"/>
      <charset val="134"/>
    </font>
  </fonts>
  <fills count="38">
    <fill>
      <patternFill patternType="none"/>
    </fill>
    <fill>
      <patternFill patternType="gray125"/>
    </fill>
    <fill>
      <patternFill patternType="solid">
        <fgColor theme="0"/>
        <bgColor indexed="64"/>
      </patternFill>
    </fill>
    <fill>
      <patternFill patternType="solid">
        <fgColor theme="3" tint="0.8"/>
        <bgColor indexed="64"/>
      </patternFill>
    </fill>
    <fill>
      <patternFill patternType="solid">
        <fgColor theme="6" tint="0.6"/>
        <bgColor indexed="64"/>
      </patternFill>
    </fill>
    <fill>
      <patternFill patternType="solid">
        <fgColor theme="5" tint="0.8"/>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7"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8"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0">
      <alignment vertical="center"/>
    </xf>
    <xf numFmtId="0" fontId="31" fillId="0" borderId="9" applyNumberFormat="0" applyFill="0" applyAlignment="0" applyProtection="0">
      <alignment vertical="center"/>
    </xf>
    <xf numFmtId="0" fontId="22" fillId="14" borderId="0" applyNumberFormat="0" applyBorder="0" applyAlignment="0" applyProtection="0">
      <alignment vertical="center"/>
    </xf>
    <xf numFmtId="0" fontId="25" fillId="0" borderId="10" applyNumberFormat="0" applyFill="0" applyAlignment="0" applyProtection="0">
      <alignment vertical="center"/>
    </xf>
    <xf numFmtId="0" fontId="22" fillId="15" borderId="0" applyNumberFormat="0" applyBorder="0" applyAlignment="0" applyProtection="0">
      <alignment vertical="center"/>
    </xf>
    <xf numFmtId="0" fontId="32" fillId="16" borderId="11" applyNumberFormat="0" applyAlignment="0" applyProtection="0">
      <alignment vertical="center"/>
    </xf>
    <xf numFmtId="0" fontId="33" fillId="16" borderId="7" applyNumberFormat="0" applyAlignment="0" applyProtection="0">
      <alignment vertical="center"/>
    </xf>
    <xf numFmtId="0" fontId="34" fillId="17" borderId="12"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30" fillId="0" borderId="0" applyProtection="0"/>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3" fillId="0" borderId="0">
      <alignment vertical="center"/>
    </xf>
    <xf numFmtId="0" fontId="19" fillId="36" borderId="0" applyNumberFormat="0" applyBorder="0" applyAlignment="0" applyProtection="0">
      <alignment vertical="center"/>
    </xf>
    <xf numFmtId="0" fontId="22" fillId="37" borderId="0" applyNumberFormat="0" applyBorder="0" applyAlignment="0" applyProtection="0">
      <alignment vertical="center"/>
    </xf>
    <xf numFmtId="0" fontId="30" fillId="0" borderId="0"/>
    <xf numFmtId="0" fontId="0" fillId="0" borderId="0">
      <alignment vertical="center"/>
    </xf>
    <xf numFmtId="0" fontId="30" fillId="0" borderId="0">
      <alignment vertical="center"/>
    </xf>
    <xf numFmtId="0" fontId="3" fillId="0" borderId="0"/>
    <xf numFmtId="0" fontId="30" fillId="0" borderId="0">
      <alignment vertical="center"/>
    </xf>
    <xf numFmtId="0" fontId="0" fillId="0" borderId="0">
      <alignment vertical="center"/>
    </xf>
    <xf numFmtId="0" fontId="39" fillId="0" borderId="0"/>
  </cellStyleXfs>
  <cellXfs count="119">
    <xf numFmtId="0" fontId="0" fillId="0" borderId="0" xfId="0">
      <alignment vertical="center"/>
    </xf>
    <xf numFmtId="0" fontId="1" fillId="0" borderId="0" xfId="54" applyNumberFormat="1" applyFont="1" applyFill="1" applyBorder="1" applyAlignment="1">
      <alignment vertical="center" wrapText="1"/>
    </xf>
    <xf numFmtId="0" fontId="2" fillId="0" borderId="0" xfId="54" applyNumberFormat="1" applyFont="1" applyFill="1" applyBorder="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4" fillId="2" borderId="0" xfId="0" applyFont="1" applyFill="1" applyAlignment="1">
      <alignment vertical="center" wrapText="1"/>
    </xf>
    <xf numFmtId="0" fontId="0" fillId="2" borderId="0" xfId="0" applyFill="1">
      <alignment vertical="center"/>
    </xf>
    <xf numFmtId="0" fontId="4" fillId="0" borderId="0" xfId="54" applyNumberFormat="1" applyFont="1" applyFill="1" applyBorder="1" applyAlignment="1">
      <alignment horizontal="center" vertical="center" wrapText="1"/>
    </xf>
    <xf numFmtId="0" fontId="4" fillId="0" borderId="0" xfId="54" applyNumberFormat="1" applyFont="1" applyFill="1" applyBorder="1" applyAlignment="1">
      <alignment horizontal="justify" vertical="center" wrapText="1"/>
    </xf>
    <xf numFmtId="176" fontId="4" fillId="0" borderId="0" xfId="54" applyNumberFormat="1" applyFont="1" applyFill="1" applyBorder="1" applyAlignment="1">
      <alignment horizontal="center" vertical="center" wrapText="1"/>
    </xf>
    <xf numFmtId="0" fontId="4" fillId="0" borderId="0" xfId="54" applyNumberFormat="1" applyFont="1" applyFill="1" applyBorder="1" applyAlignment="1">
      <alignment horizontal="left" vertical="center" wrapText="1"/>
    </xf>
    <xf numFmtId="0" fontId="4" fillId="0" borderId="0" xfId="54" applyNumberFormat="1" applyFont="1" applyFill="1" applyBorder="1" applyAlignment="1">
      <alignment vertical="center" wrapText="1"/>
    </xf>
    <xf numFmtId="0" fontId="5" fillId="0" borderId="0" xfId="54" applyNumberFormat="1" applyFont="1" applyFill="1" applyAlignment="1">
      <alignment horizontal="left" vertical="center" wrapText="1"/>
    </xf>
    <xf numFmtId="0" fontId="5" fillId="0" borderId="0" xfId="54" applyNumberFormat="1" applyFont="1" applyFill="1" applyAlignment="1">
      <alignment horizontal="center" vertical="center" wrapText="1"/>
    </xf>
    <xf numFmtId="0" fontId="1" fillId="0" borderId="0" xfId="54" applyNumberFormat="1" applyFont="1" applyFill="1" applyBorder="1" applyAlignment="1">
      <alignment horizontal="center" vertical="center" wrapText="1"/>
    </xf>
    <xf numFmtId="0" fontId="1" fillId="0" borderId="0" xfId="54" applyNumberFormat="1" applyFont="1" applyFill="1" applyBorder="1" applyAlignment="1">
      <alignment horizontal="justify" vertical="center" wrapText="1"/>
    </xf>
    <xf numFmtId="176" fontId="1" fillId="0" borderId="0" xfId="54" applyNumberFormat="1" applyFont="1" applyFill="1" applyBorder="1" applyAlignment="1">
      <alignment horizontal="center" vertical="center" wrapText="1"/>
    </xf>
    <xf numFmtId="0" fontId="6" fillId="0" borderId="0" xfId="54" applyNumberFormat="1" applyFont="1" applyFill="1" applyAlignment="1">
      <alignment horizontal="center" vertical="center" wrapText="1"/>
    </xf>
    <xf numFmtId="0" fontId="6" fillId="0" borderId="0" xfId="54" applyNumberFormat="1" applyFont="1" applyFill="1" applyAlignment="1">
      <alignment horizontal="justify" vertical="center" wrapText="1"/>
    </xf>
    <xf numFmtId="176" fontId="6" fillId="0" borderId="0" xfId="54" applyNumberFormat="1" applyFont="1" applyFill="1" applyAlignment="1">
      <alignment horizontal="center" vertical="center" wrapText="1"/>
    </xf>
    <xf numFmtId="0" fontId="5" fillId="3" borderId="1" xfId="54" applyNumberFormat="1" applyFont="1" applyFill="1" applyBorder="1" applyAlignment="1">
      <alignment horizontal="center" vertical="center" wrapText="1"/>
    </xf>
    <xf numFmtId="176" fontId="5" fillId="3" borderId="2" xfId="54" applyNumberFormat="1" applyFont="1" applyFill="1" applyBorder="1" applyAlignment="1">
      <alignment horizontal="center" vertical="center" wrapText="1"/>
    </xf>
    <xf numFmtId="176" fontId="5" fillId="3" borderId="3" xfId="54" applyNumberFormat="1" applyFont="1" applyFill="1" applyBorder="1" applyAlignment="1">
      <alignment horizontal="center" vertical="center" wrapText="1"/>
    </xf>
    <xf numFmtId="176" fontId="5" fillId="3" borderId="1" xfId="54" applyNumberFormat="1" applyFont="1" applyFill="1" applyBorder="1" applyAlignment="1">
      <alignment horizontal="center" vertical="center" wrapText="1"/>
    </xf>
    <xf numFmtId="0" fontId="5" fillId="4" borderId="2" xfId="54" applyNumberFormat="1" applyFont="1" applyFill="1" applyBorder="1" applyAlignment="1">
      <alignment horizontal="center" vertical="center" wrapText="1"/>
    </xf>
    <xf numFmtId="0" fontId="5" fillId="4" borderId="3" xfId="54" applyNumberFormat="1" applyFont="1" applyFill="1" applyBorder="1" applyAlignment="1">
      <alignment horizontal="center" vertical="center" wrapText="1"/>
    </xf>
    <xf numFmtId="0" fontId="5" fillId="4" borderId="4" xfId="54" applyNumberFormat="1" applyFont="1" applyFill="1" applyBorder="1" applyAlignment="1">
      <alignment horizontal="center" vertical="center" wrapText="1"/>
    </xf>
    <xf numFmtId="176" fontId="7" fillId="4" borderId="1" xfId="54"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1" fillId="5" borderId="1" xfId="0" applyFont="1" applyFill="1" applyBorder="1" applyAlignment="1">
      <alignment horizontal="left" vertical="center" wrapText="1"/>
    </xf>
    <xf numFmtId="176" fontId="9" fillId="5"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 fillId="0" borderId="1" xfId="56" applyNumberFormat="1" applyFont="1" applyFill="1" applyBorder="1" applyAlignment="1">
      <alignment horizontal="left" vertical="center" wrapText="1"/>
    </xf>
    <xf numFmtId="176" fontId="8" fillId="0" borderId="1" xfId="54"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54"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54" applyNumberFormat="1" applyFont="1" applyFill="1" applyBorder="1" applyAlignment="1">
      <alignment horizontal="justify" vertical="center" wrapText="1"/>
    </xf>
    <xf numFmtId="176" fontId="4" fillId="0" borderId="1" xfId="54"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7" fontId="12" fillId="2" borderId="1" xfId="0"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wrapText="1"/>
    </xf>
    <xf numFmtId="0" fontId="11" fillId="0" borderId="3" xfId="54" applyNumberFormat="1" applyFont="1" applyFill="1" applyBorder="1" applyAlignment="1">
      <alignment horizontal="center" vertical="center" wrapText="1"/>
    </xf>
    <xf numFmtId="0" fontId="11" fillId="0" borderId="4" xfId="54" applyNumberFormat="1" applyFont="1" applyFill="1" applyBorder="1" applyAlignment="1">
      <alignment horizontal="center" vertical="center" wrapText="1"/>
    </xf>
    <xf numFmtId="177" fontId="12" fillId="0" borderId="1" xfId="0" applyNumberFormat="1" applyFont="1" applyFill="1" applyBorder="1" applyAlignment="1">
      <alignment horizontal="left" vertical="center" wrapText="1"/>
    </xf>
    <xf numFmtId="0" fontId="1" fillId="0" borderId="0" xfId="54" applyNumberFormat="1" applyFont="1" applyFill="1" applyBorder="1" applyAlignment="1">
      <alignment horizontal="left" vertical="center" wrapText="1"/>
    </xf>
    <xf numFmtId="0" fontId="5" fillId="3" borderId="2" xfId="54" applyNumberFormat="1" applyFont="1" applyFill="1" applyBorder="1" applyAlignment="1">
      <alignment horizontal="center" vertical="center" wrapText="1"/>
    </xf>
    <xf numFmtId="0" fontId="5" fillId="3" borderId="3" xfId="54" applyNumberFormat="1" applyFont="1" applyFill="1" applyBorder="1" applyAlignment="1">
      <alignment horizontal="center" vertical="center" wrapText="1"/>
    </xf>
    <xf numFmtId="0" fontId="5" fillId="3" borderId="5" xfId="54" applyNumberFormat="1" applyFont="1" applyFill="1" applyBorder="1" applyAlignment="1">
      <alignment horizontal="center" vertical="center" wrapText="1"/>
    </xf>
    <xf numFmtId="0" fontId="5" fillId="3" borderId="6" xfId="54" applyNumberFormat="1" applyFont="1" applyFill="1" applyBorder="1" applyAlignment="1">
      <alignment horizontal="center" vertical="center" wrapText="1"/>
    </xf>
    <xf numFmtId="0" fontId="13" fillId="3" borderId="1" xfId="54" applyNumberFormat="1" applyFont="1" applyFill="1" applyBorder="1" applyAlignment="1">
      <alignment horizontal="center" vertical="center" wrapText="1"/>
    </xf>
    <xf numFmtId="0" fontId="1" fillId="4" borderId="1" xfId="54"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54"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54" applyNumberFormat="1" applyFont="1" applyFill="1" applyBorder="1" applyAlignment="1">
      <alignment horizontal="center" vertical="center" wrapText="1"/>
    </xf>
    <xf numFmtId="0" fontId="4" fillId="0" borderId="1" xfId="54" applyNumberFormat="1" applyFont="1" applyFill="1" applyBorder="1" applyAlignment="1">
      <alignment horizontal="left" vertical="center" wrapText="1"/>
    </xf>
    <xf numFmtId="0" fontId="5" fillId="3" borderId="4" xfId="54" applyNumberFormat="1" applyFont="1" applyFill="1" applyBorder="1" applyAlignment="1">
      <alignment horizontal="center" vertical="center" wrapText="1"/>
    </xf>
    <xf numFmtId="0" fontId="4" fillId="5" borderId="1" xfId="54" applyNumberFormat="1" applyFont="1" applyFill="1" applyBorder="1" applyAlignment="1">
      <alignment horizontal="center" vertical="center" wrapText="1"/>
    </xf>
    <xf numFmtId="0" fontId="1" fillId="0" borderId="1" xfId="56" applyNumberFormat="1" applyFont="1" applyFill="1" applyBorder="1" applyAlignment="1">
      <alignment horizontal="center" vertical="center" wrapText="1"/>
    </xf>
    <xf numFmtId="0" fontId="12" fillId="0" borderId="1" xfId="54" applyNumberFormat="1" applyFont="1" applyFill="1" applyBorder="1" applyAlignment="1">
      <alignment horizontal="center" vertical="center" wrapText="1"/>
    </xf>
    <xf numFmtId="176" fontId="12" fillId="0" borderId="1" xfId="54" applyNumberFormat="1" applyFont="1" applyFill="1" applyBorder="1" applyAlignment="1">
      <alignment horizontal="center" vertical="center" wrapText="1"/>
    </xf>
    <xf numFmtId="0" fontId="12" fillId="0" borderId="1" xfId="54" applyNumberFormat="1" applyFont="1" applyFill="1" applyBorder="1" applyAlignment="1">
      <alignment vertical="center" wrapText="1"/>
    </xf>
    <xf numFmtId="0" fontId="4" fillId="0" borderId="1" xfId="54" applyNumberFormat="1" applyFont="1" applyFill="1" applyBorder="1" applyAlignment="1">
      <alignment vertical="center" wrapText="1"/>
    </xf>
    <xf numFmtId="0" fontId="12" fillId="2" borderId="1" xfId="54" applyNumberFormat="1" applyFont="1" applyFill="1" applyBorder="1" applyAlignment="1">
      <alignment horizontal="center" vertical="center" wrapText="1"/>
    </xf>
    <xf numFmtId="176" fontId="12" fillId="2" borderId="1" xfId="54" applyNumberFormat="1" applyFont="1" applyFill="1" applyBorder="1" applyAlignment="1">
      <alignment horizontal="center" vertical="center" wrapText="1"/>
    </xf>
    <xf numFmtId="0" fontId="12" fillId="2" borderId="1" xfId="54" applyNumberFormat="1" applyFont="1" applyFill="1" applyBorder="1" applyAlignment="1">
      <alignment vertical="center" wrapText="1"/>
    </xf>
    <xf numFmtId="0" fontId="5" fillId="6" borderId="1" xfId="54" applyNumberFormat="1" applyFont="1" applyFill="1" applyBorder="1" applyAlignment="1">
      <alignment horizontal="center" vertical="center" wrapText="1"/>
    </xf>
    <xf numFmtId="0" fontId="5" fillId="6" borderId="5" xfId="54" applyNumberFormat="1" applyFont="1" applyFill="1" applyBorder="1" applyAlignment="1">
      <alignment vertical="center" wrapText="1"/>
    </xf>
    <xf numFmtId="0" fontId="5" fillId="0" borderId="1" xfId="54"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4" fillId="2" borderId="1" xfId="54" applyNumberFormat="1" applyFont="1" applyFill="1" applyBorder="1" applyAlignment="1">
      <alignment horizontal="center" vertical="center" wrapText="1"/>
    </xf>
    <xf numFmtId="0" fontId="5" fillId="0" borderId="1" xfId="54"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54" applyNumberFormat="1" applyFont="1" applyFill="1" applyBorder="1" applyAlignment="1">
      <alignment horizontal="center" vertical="center" wrapText="1"/>
    </xf>
    <xf numFmtId="176" fontId="15" fillId="5" borderId="1" xfId="0" applyNumberFormat="1" applyFont="1" applyFill="1" applyBorder="1" applyAlignment="1">
      <alignment horizontal="center" vertical="center" wrapText="1"/>
    </xf>
    <xf numFmtId="176" fontId="16" fillId="0" borderId="1" xfId="54" applyNumberFormat="1" applyFont="1" applyFill="1" applyBorder="1" applyAlignment="1">
      <alignment horizontal="center" vertical="center" wrapText="1"/>
    </xf>
    <xf numFmtId="176" fontId="9" fillId="0" borderId="1" xfId="54" applyNumberFormat="1" applyFont="1" applyFill="1" applyBorder="1" applyAlignment="1">
      <alignment horizontal="center" vertical="center" wrapText="1"/>
    </xf>
    <xf numFmtId="176" fontId="17" fillId="0" borderId="1" xfId="54" applyNumberFormat="1" applyFont="1" applyFill="1" applyBorder="1" applyAlignment="1">
      <alignment horizontal="center" vertical="center" wrapText="1"/>
    </xf>
    <xf numFmtId="176" fontId="15" fillId="0" borderId="1" xfId="5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 fillId="2" borderId="1" xfId="54" applyNumberFormat="1" applyFont="1" applyFill="1" applyBorder="1" applyAlignment="1">
      <alignment horizontal="justify" vertical="center" wrapText="1"/>
    </xf>
    <xf numFmtId="176" fontId="4" fillId="2" borderId="1" xfId="54" applyNumberFormat="1" applyFont="1" applyFill="1" applyBorder="1" applyAlignment="1">
      <alignment horizontal="center" vertical="center" wrapText="1"/>
    </xf>
    <xf numFmtId="0" fontId="10" fillId="2" borderId="3" xfId="54" applyNumberFormat="1" applyFont="1" applyFill="1" applyBorder="1" applyAlignment="1">
      <alignment horizontal="center" vertical="center" wrapText="1"/>
    </xf>
    <xf numFmtId="0" fontId="10" fillId="2" borderId="4" xfId="54"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176" fontId="16" fillId="2" borderId="1" xfId="54" applyNumberFormat="1" applyFont="1" applyFill="1" applyBorder="1" applyAlignment="1">
      <alignment horizontal="center" vertical="center" wrapText="1"/>
    </xf>
    <xf numFmtId="176" fontId="18" fillId="2" borderId="1" xfId="0" applyNumberFormat="1" applyFont="1" applyFill="1" applyBorder="1" applyAlignment="1">
      <alignment horizontal="center" vertical="center"/>
    </xf>
    <xf numFmtId="176" fontId="18" fillId="2"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4" fillId="2" borderId="1" xfId="54" applyNumberFormat="1" applyFont="1" applyFill="1" applyBorder="1" applyAlignment="1">
      <alignment horizontal="left" vertical="center" wrapText="1"/>
    </xf>
    <xf numFmtId="0" fontId="4" fillId="2" borderId="1" xfId="54" applyNumberFormat="1" applyFont="1" applyFill="1" applyBorder="1" applyAlignment="1">
      <alignmen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2_2-1统计表_1"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10 3 2" xfId="55"/>
    <cellStyle name="常规 100" xfId="56"/>
    <cellStyle name="常规 11" xfId="57"/>
    <cellStyle name="常规 18" xfId="58"/>
    <cellStyle name="常规 4" xfId="59"/>
    <cellStyle name="常规 7" xfId="60"/>
  </cellStyles>
  <tableStyles count="0" defaultTableStyle="TableStyleMedium2" defaultPivotStyle="PivotStyleLight16"/>
  <colors>
    <mruColors>
      <color rgb="00679DBA"/>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zzj(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编码"/>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各年度收费、罚没、专项收入.xls]Sheet3"/>
      <sheetName val="本年收入合计"/>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13 铁路配件"/>
      <sheetName val="财政供养人员增幅"/>
      <sheetName val="P1012001"/>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 val="GDP"/>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一般预算收入"/>
      <sheetName val="农业用地"/>
      <sheetName val="公检法司编制"/>
      <sheetName val="行政编制"/>
      <sheetName val="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 val="工商税收"/>
      <sheetName val="事业发展"/>
      <sheetName val="编码"/>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 val="公检法司编制"/>
      <sheetName val="行政编制"/>
      <sheetName val="行政机构人员信息"/>
      <sheetName val="农业人口"/>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人员支出"/>
      <sheetName val="合计"/>
      <sheetName val="农业用地"/>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事业发展"/>
      <sheetName val="编码"/>
      <sheetName val="人员支出"/>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行政区划"/>
      <sheetName val="农业人口"/>
      <sheetName val="2002年一般预算收入"/>
      <sheetName val="编码"/>
      <sheetName val="事业发展"/>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农业用地"/>
      <sheetName val="本年收入合计"/>
      <sheetName val="行政区划"/>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 val="人员支出"/>
      <sheetName val="一般预算收入"/>
      <sheetName val="财政供养人员增幅"/>
      <sheetName val="基础编码"/>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存货明细表"/>
      <sheetName val="原材料明细表"/>
      <sheetName val="产成品明细表"/>
      <sheetName val="32.5R水泥"/>
      <sheetName val="42.5R水泥"/>
      <sheetName val="复合PC32.5R"/>
      <sheetName val="外购熟料"/>
      <sheetName val="低碱PO42.5水泥"/>
      <sheetName val="石灰石"/>
      <sheetName val="制造费用"/>
      <sheetName val="待摊费用"/>
      <sheetName val="主营业务成本明细表"/>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 val="事业发展"/>
      <sheetName val="公检法司编制"/>
      <sheetName val="行政编制"/>
      <sheetName val="基础编码"/>
      <sheetName val="工商税收"/>
      <sheetName val="2002年一般预算收入"/>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行政机构人员信息"/>
      <sheetName val="数据输入说明"/>
      <sheetName val="行政区划"/>
      <sheetName val="人员支出"/>
      <sheetName val="P1012001"/>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fine"/>
      <sheetName val="中小学生"/>
      <sheetName val="基础编码"/>
      <sheetName val="P1012001"/>
      <sheetName val="2002年一般预算收入"/>
      <sheetName val="行政机构人员信息"/>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总人口"/>
      <sheetName val="2002年一般预算收入"/>
      <sheetName val="P1012001"/>
      <sheetName val="中小学生"/>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行政机构人员信息"/>
      <sheetName val="基础编码"/>
      <sheetName val="一般预算收入"/>
      <sheetName val="P1012001"/>
      <sheetName val="皋兰县"/>
      <sheetName val="永登"/>
      <sheetName val="七里河"/>
      <sheetName val="榆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 val="中小学生"/>
      <sheetName val="总人口"/>
      <sheetName val="#REF!"/>
      <sheetName val="农业用地"/>
      <sheetName val="本年收入合计"/>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 val="总人口"/>
      <sheetName val="财政供养人员增幅"/>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13 铁路配件"/>
      <sheetName val="P1012001"/>
      <sheetName val="________"/>
      <sheetName val="XL4Poppy"/>
      <sheetName val="村级支出"/>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 val="本年收入合计"/>
      <sheetName val="合计"/>
      <sheetName val="村级支出"/>
      <sheetName val="13 铁路配件"/>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 val="财政供养人员增幅"/>
      <sheetName val="行政区划"/>
      <sheetName val="农业人口"/>
      <sheetName val="GDP"/>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 val="村级支出"/>
      <sheetName val="中小学生"/>
      <sheetName val="P1012001"/>
      <sheetName val="一般预算收入"/>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184"/>
  <sheetViews>
    <sheetView tabSelected="1" zoomScale="75" zoomScaleNormal="75" workbookViewId="0">
      <pane ySplit="5" topLeftCell="A165" activePane="bottomLeft" state="frozen"/>
      <selection/>
      <selection pane="bottomLeft" activeCell="G166" sqref="G166"/>
    </sheetView>
  </sheetViews>
  <sheetFormatPr defaultColWidth="9" defaultRowHeight="10.8"/>
  <cols>
    <col min="1" max="1" width="6.77777777777778" style="7" customWidth="1"/>
    <col min="2" max="2" width="18.5555555555556" style="7" customWidth="1"/>
    <col min="3" max="3" width="8.55555555555556" style="7" customWidth="1"/>
    <col min="4" max="4" width="13.1944444444444" style="7" customWidth="1"/>
    <col min="5" max="5" width="15.6944444444444" style="7" customWidth="1"/>
    <col min="6" max="6" width="57.5" style="8" customWidth="1"/>
    <col min="7" max="11" width="11.3888888888889" style="9" customWidth="1"/>
    <col min="12" max="12" width="14.1666666666667" style="7" customWidth="1"/>
    <col min="13" max="13" width="35.0833333333333" style="7" customWidth="1"/>
    <col min="14" max="14" width="44.8148148148148" style="10" customWidth="1"/>
    <col min="15" max="22" width="7.36111111111111" style="7" customWidth="1"/>
    <col min="23" max="23" width="6.11111111111111" style="11" customWidth="1"/>
    <col min="24" max="24" width="5.55555555555556" style="11" customWidth="1"/>
    <col min="25" max="25" width="5.88888888888889" style="7" customWidth="1"/>
    <col min="26" max="26" width="7.44444444444444" style="7" customWidth="1"/>
    <col min="27" max="28" width="9" style="7" customWidth="1"/>
    <col min="29" max="29" width="9.88888888888889" style="7" customWidth="1"/>
    <col min="30" max="30" width="15" style="7" customWidth="1"/>
    <col min="31" max="33" width="9" style="7" customWidth="1"/>
    <col min="34" max="34" width="11.3333333333333" style="7" customWidth="1"/>
    <col min="35" max="35" width="7.77777777777778" style="7" customWidth="1"/>
    <col min="36" max="36" width="9" style="7" customWidth="1"/>
    <col min="37" max="37" width="8.44444444444444" style="7" customWidth="1"/>
    <col min="38" max="38" width="16.1111111111111" style="7" customWidth="1"/>
    <col min="39" max="39" width="11.5555555555556" style="7" customWidth="1"/>
    <col min="40" max="40" width="21.4444444444444" style="7" customWidth="1"/>
    <col min="41" max="41" width="9.33333333333333" style="7" customWidth="1"/>
    <col min="42" max="16384" width="9" style="4"/>
  </cols>
  <sheetData>
    <row r="1" s="1" customFormat="1" ht="17.1" customHeight="1" spans="1:41">
      <c r="A1" s="12" t="s">
        <v>0</v>
      </c>
      <c r="B1" s="13"/>
      <c r="C1" s="14"/>
      <c r="D1" s="14"/>
      <c r="E1" s="14"/>
      <c r="F1" s="15"/>
      <c r="G1" s="16"/>
      <c r="H1" s="16"/>
      <c r="I1" s="16"/>
      <c r="J1" s="16"/>
      <c r="K1" s="16"/>
      <c r="L1" s="14"/>
      <c r="M1" s="14"/>
      <c r="N1" s="62"/>
      <c r="O1" s="14"/>
      <c r="P1" s="14"/>
      <c r="Q1" s="14"/>
      <c r="R1" s="14"/>
      <c r="S1" s="14"/>
      <c r="T1" s="14"/>
      <c r="U1" s="14"/>
      <c r="V1" s="14"/>
      <c r="Y1" s="14"/>
      <c r="Z1" s="14"/>
      <c r="AA1" s="14"/>
      <c r="AB1" s="14"/>
      <c r="AC1" s="14"/>
      <c r="AD1" s="14"/>
      <c r="AE1" s="14"/>
      <c r="AF1" s="14"/>
      <c r="AG1" s="14"/>
      <c r="AH1" s="14"/>
      <c r="AI1" s="14"/>
      <c r="AJ1" s="14"/>
      <c r="AK1" s="14"/>
      <c r="AL1" s="14"/>
      <c r="AM1" s="14"/>
      <c r="AN1" s="14"/>
      <c r="AO1" s="14"/>
    </row>
    <row r="2" s="2" customFormat="1" ht="27" customHeight="1" spans="1:41">
      <c r="A2" s="17" t="s">
        <v>1</v>
      </c>
      <c r="B2" s="17"/>
      <c r="C2" s="17"/>
      <c r="D2" s="17"/>
      <c r="E2" s="17"/>
      <c r="F2" s="18"/>
      <c r="G2" s="19"/>
      <c r="H2" s="19"/>
      <c r="I2" s="19"/>
      <c r="J2" s="19"/>
      <c r="K2" s="19"/>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row>
    <row r="3" s="1" customFormat="1" ht="48" customHeight="1" spans="1:41">
      <c r="A3" s="20" t="s">
        <v>2</v>
      </c>
      <c r="B3" s="20" t="s">
        <v>3</v>
      </c>
      <c r="C3" s="20" t="s">
        <v>4</v>
      </c>
      <c r="D3" s="20" t="s">
        <v>5</v>
      </c>
      <c r="E3" s="20" t="s">
        <v>6</v>
      </c>
      <c r="F3" s="20" t="s">
        <v>7</v>
      </c>
      <c r="G3" s="21" t="s">
        <v>8</v>
      </c>
      <c r="H3" s="22"/>
      <c r="I3" s="22"/>
      <c r="J3" s="22"/>
      <c r="K3" s="22"/>
      <c r="L3" s="20" t="s">
        <v>9</v>
      </c>
      <c r="M3" s="63" t="s">
        <v>10</v>
      </c>
      <c r="N3" s="64"/>
      <c r="O3" s="64"/>
      <c r="P3" s="64"/>
      <c r="Q3" s="64"/>
      <c r="R3" s="64"/>
      <c r="S3" s="64"/>
      <c r="T3" s="64"/>
      <c r="U3" s="64"/>
      <c r="V3" s="75"/>
      <c r="W3" s="20" t="s">
        <v>11</v>
      </c>
      <c r="X3" s="20"/>
      <c r="Y3" s="20" t="s">
        <v>12</v>
      </c>
      <c r="Z3" s="20"/>
      <c r="AA3" s="20" t="s">
        <v>13</v>
      </c>
      <c r="AB3" s="65" t="s">
        <v>14</v>
      </c>
      <c r="AC3" s="85" t="s">
        <v>15</v>
      </c>
      <c r="AD3" s="85"/>
      <c r="AE3" s="85"/>
      <c r="AF3" s="85"/>
      <c r="AG3" s="85"/>
      <c r="AH3" s="85"/>
      <c r="AI3" s="85"/>
      <c r="AJ3" s="85"/>
      <c r="AK3" s="85"/>
      <c r="AL3" s="85"/>
      <c r="AM3" s="85"/>
      <c r="AN3" s="85"/>
      <c r="AO3" s="85"/>
    </row>
    <row r="4" s="1" customFormat="1" ht="109.8" customHeight="1" spans="1:41">
      <c r="A4" s="20"/>
      <c r="B4" s="20"/>
      <c r="C4" s="20"/>
      <c r="D4" s="20"/>
      <c r="E4" s="20"/>
      <c r="F4" s="20"/>
      <c r="G4" s="23" t="s">
        <v>16</v>
      </c>
      <c r="H4" s="23" t="s">
        <v>17</v>
      </c>
      <c r="I4" s="23" t="s">
        <v>18</v>
      </c>
      <c r="J4" s="23" t="s">
        <v>19</v>
      </c>
      <c r="K4" s="23" t="s">
        <v>20</v>
      </c>
      <c r="L4" s="20"/>
      <c r="M4" s="65" t="s">
        <v>21</v>
      </c>
      <c r="N4" s="65" t="s">
        <v>22</v>
      </c>
      <c r="O4" s="20" t="s">
        <v>23</v>
      </c>
      <c r="P4" s="20"/>
      <c r="Q4" s="20" t="s">
        <v>24</v>
      </c>
      <c r="R4" s="20"/>
      <c r="S4" s="20"/>
      <c r="T4" s="20" t="s">
        <v>25</v>
      </c>
      <c r="U4" s="20"/>
      <c r="V4" s="20"/>
      <c r="W4" s="20" t="s">
        <v>26</v>
      </c>
      <c r="X4" s="20" t="s">
        <v>27</v>
      </c>
      <c r="Y4" s="20" t="s">
        <v>26</v>
      </c>
      <c r="Z4" s="20" t="s">
        <v>27</v>
      </c>
      <c r="AA4" s="20"/>
      <c r="AB4" s="66"/>
      <c r="AC4" s="86" t="s">
        <v>28</v>
      </c>
      <c r="AD4" s="87" t="s">
        <v>29</v>
      </c>
      <c r="AE4" s="87" t="s">
        <v>30</v>
      </c>
      <c r="AF4" s="87" t="s">
        <v>31</v>
      </c>
      <c r="AG4" s="87" t="s">
        <v>32</v>
      </c>
      <c r="AH4" s="87" t="s">
        <v>33</v>
      </c>
      <c r="AI4" s="87" t="s">
        <v>34</v>
      </c>
      <c r="AJ4" s="87" t="s">
        <v>35</v>
      </c>
      <c r="AK4" s="87" t="s">
        <v>36</v>
      </c>
      <c r="AL4" s="87" t="s">
        <v>37</v>
      </c>
      <c r="AM4" s="87" t="s">
        <v>38</v>
      </c>
      <c r="AN4" s="94" t="s">
        <v>39</v>
      </c>
      <c r="AO4" s="94" t="s">
        <v>40</v>
      </c>
    </row>
    <row r="5" s="1" customFormat="1" ht="51.6" customHeight="1" spans="1:41">
      <c r="A5" s="20"/>
      <c r="B5" s="20"/>
      <c r="C5" s="20"/>
      <c r="D5" s="20"/>
      <c r="E5" s="20"/>
      <c r="F5" s="20"/>
      <c r="G5" s="23"/>
      <c r="H5" s="23"/>
      <c r="I5" s="23"/>
      <c r="J5" s="23"/>
      <c r="K5" s="23"/>
      <c r="L5" s="20"/>
      <c r="M5" s="66"/>
      <c r="N5" s="66"/>
      <c r="O5" s="67" t="s">
        <v>41</v>
      </c>
      <c r="P5" s="67" t="s">
        <v>42</v>
      </c>
      <c r="Q5" s="67" t="s">
        <v>43</v>
      </c>
      <c r="R5" s="67" t="s">
        <v>44</v>
      </c>
      <c r="S5" s="67" t="s">
        <v>45</v>
      </c>
      <c r="T5" s="67" t="s">
        <v>43</v>
      </c>
      <c r="U5" s="67" t="s">
        <v>46</v>
      </c>
      <c r="V5" s="67" t="s">
        <v>47</v>
      </c>
      <c r="W5" s="20"/>
      <c r="X5" s="20"/>
      <c r="Y5" s="20"/>
      <c r="Z5" s="20"/>
      <c r="AA5" s="20"/>
      <c r="AB5" s="20"/>
      <c r="AC5" s="87"/>
      <c r="AD5" s="87"/>
      <c r="AE5" s="87"/>
      <c r="AF5" s="87"/>
      <c r="AG5" s="87"/>
      <c r="AH5" s="87"/>
      <c r="AI5" s="87"/>
      <c r="AJ5" s="87"/>
      <c r="AK5" s="87"/>
      <c r="AL5" s="87"/>
      <c r="AM5" s="87"/>
      <c r="AN5" s="87"/>
      <c r="AO5" s="87"/>
    </row>
    <row r="6" s="1" customFormat="1" ht="46" customHeight="1" spans="1:41">
      <c r="A6" s="24" t="s">
        <v>48</v>
      </c>
      <c r="B6" s="25"/>
      <c r="C6" s="25"/>
      <c r="D6" s="25"/>
      <c r="E6" s="25"/>
      <c r="F6" s="26"/>
      <c r="G6" s="27">
        <f>G7+G109+G166</f>
        <v>40776.95</v>
      </c>
      <c r="H6" s="27">
        <f>H7+H109+H166</f>
        <v>29101.3</v>
      </c>
      <c r="I6" s="27">
        <f>I7+I109+I166</f>
        <v>10539</v>
      </c>
      <c r="J6" s="27">
        <f>J7+J109+J166</f>
        <v>100</v>
      </c>
      <c r="K6" s="27">
        <f>K7+K109+K166</f>
        <v>1036.65</v>
      </c>
      <c r="L6" s="68"/>
      <c r="M6" s="68"/>
      <c r="N6" s="68"/>
      <c r="O6" s="68"/>
      <c r="P6" s="68"/>
      <c r="Q6" s="68"/>
      <c r="R6" s="68"/>
      <c r="S6" s="68"/>
      <c r="T6" s="68"/>
      <c r="U6" s="68"/>
      <c r="V6" s="68"/>
      <c r="W6" s="68"/>
      <c r="X6" s="68"/>
      <c r="Y6" s="68"/>
      <c r="Z6" s="68"/>
      <c r="AA6" s="68"/>
      <c r="AB6" s="68"/>
      <c r="AC6" s="71"/>
      <c r="AD6" s="71"/>
      <c r="AE6" s="71"/>
      <c r="AF6" s="71"/>
      <c r="AG6" s="71"/>
      <c r="AH6" s="71"/>
      <c r="AI6" s="71"/>
      <c r="AJ6" s="71"/>
      <c r="AK6" s="71"/>
      <c r="AL6" s="71"/>
      <c r="AM6" s="71"/>
      <c r="AN6" s="71"/>
      <c r="AO6" s="71"/>
    </row>
    <row r="7" ht="46" customHeight="1" spans="1:41">
      <c r="A7" s="28" t="s">
        <v>49</v>
      </c>
      <c r="B7" s="29" t="s">
        <v>50</v>
      </c>
      <c r="C7" s="30"/>
      <c r="D7" s="30"/>
      <c r="E7" s="31"/>
      <c r="F7" s="32"/>
      <c r="G7" s="33">
        <f>G8+G41</f>
        <v>23147.65</v>
      </c>
      <c r="H7" s="33">
        <f>H8+H41</f>
        <v>20734.65</v>
      </c>
      <c r="I7" s="33">
        <f>I8+I41</f>
        <v>1435</v>
      </c>
      <c r="J7" s="33">
        <f>J8+J41</f>
        <v>100</v>
      </c>
      <c r="K7" s="33">
        <f>K8+K41</f>
        <v>878</v>
      </c>
      <c r="L7" s="69"/>
      <c r="M7" s="69"/>
      <c r="N7" s="69"/>
      <c r="O7" s="69"/>
      <c r="P7" s="69"/>
      <c r="Q7" s="69"/>
      <c r="R7" s="69"/>
      <c r="S7" s="69"/>
      <c r="T7" s="69"/>
      <c r="U7" s="69"/>
      <c r="V7" s="69"/>
      <c r="W7" s="76"/>
      <c r="X7" s="76"/>
      <c r="Y7" s="88"/>
      <c r="Z7" s="88"/>
      <c r="AA7" s="76"/>
      <c r="AB7" s="76"/>
      <c r="AC7" s="73"/>
      <c r="AD7" s="73"/>
      <c r="AE7" s="73"/>
      <c r="AF7" s="73"/>
      <c r="AG7" s="73"/>
      <c r="AH7" s="73"/>
      <c r="AI7" s="73"/>
      <c r="AJ7" s="73"/>
      <c r="AK7" s="73"/>
      <c r="AL7" s="73"/>
      <c r="AM7" s="73"/>
      <c r="AN7" s="73"/>
      <c r="AO7" s="73"/>
    </row>
    <row r="8" ht="39" customHeight="1" spans="1:41">
      <c r="A8" s="34"/>
      <c r="B8" s="35" t="s">
        <v>51</v>
      </c>
      <c r="C8" s="36"/>
      <c r="D8" s="36"/>
      <c r="E8" s="37"/>
      <c r="F8" s="38"/>
      <c r="G8" s="39">
        <f>G9+G13+G15+G17+G19+G23+G25+G27+G29+G31+G33+G35+G37+G39</f>
        <v>2235.315</v>
      </c>
      <c r="H8" s="39">
        <f>H9+H13+H15+H17+H19+H23+H25+H27+H29+H31+H33+H35+H37+H39</f>
        <v>1435.315</v>
      </c>
      <c r="I8" s="39">
        <f>I9+I13+I15+I17+I19+I23+I25+I27+I29+I31+I33+I35+I37+I39</f>
        <v>420</v>
      </c>
      <c r="J8" s="39">
        <f>J9+J13+J15+J17+J19+J23+J25+J27+J29+J31+J33+J35+J37+J39</f>
        <v>0</v>
      </c>
      <c r="K8" s="39">
        <f>K9+K13+K15+K17+K19+K23+K25+K27+K29+K31+K33+K35+K37+K39</f>
        <v>380</v>
      </c>
      <c r="L8" s="70"/>
      <c r="M8" s="70"/>
      <c r="N8" s="70"/>
      <c r="O8" s="70"/>
      <c r="P8" s="70"/>
      <c r="Q8" s="70"/>
      <c r="R8" s="70"/>
      <c r="S8" s="70"/>
      <c r="T8" s="70"/>
      <c r="U8" s="70"/>
      <c r="V8" s="70"/>
      <c r="W8" s="73"/>
      <c r="X8" s="73"/>
      <c r="Y8" s="89"/>
      <c r="Z8" s="89"/>
      <c r="AA8" s="73"/>
      <c r="AB8" s="73"/>
      <c r="AC8" s="73"/>
      <c r="AD8" s="73"/>
      <c r="AE8" s="73"/>
      <c r="AF8" s="73"/>
      <c r="AG8" s="73"/>
      <c r="AH8" s="73"/>
      <c r="AI8" s="73"/>
      <c r="AJ8" s="73"/>
      <c r="AK8" s="73"/>
      <c r="AL8" s="73"/>
      <c r="AM8" s="73"/>
      <c r="AN8" s="73"/>
      <c r="AO8" s="73"/>
    </row>
    <row r="9" ht="39" customHeight="1" spans="1:41">
      <c r="A9" s="34"/>
      <c r="B9" s="40" t="s">
        <v>52</v>
      </c>
      <c r="C9" s="41"/>
      <c r="D9" s="41"/>
      <c r="E9" s="42"/>
      <c r="F9" s="43"/>
      <c r="G9" s="44">
        <f>G10+G11+G12</f>
        <v>505.315</v>
      </c>
      <c r="H9" s="44">
        <f>H10+H11+H12</f>
        <v>505.315</v>
      </c>
      <c r="I9" s="44">
        <f>I10+I11+I12</f>
        <v>0</v>
      </c>
      <c r="J9" s="44">
        <f t="shared" ref="J9:V9" si="0">J10+J11+J12</f>
        <v>0</v>
      </c>
      <c r="K9" s="44">
        <f t="shared" si="0"/>
        <v>0</v>
      </c>
      <c r="L9" s="71"/>
      <c r="M9" s="71"/>
      <c r="N9" s="71"/>
      <c r="O9" s="44">
        <f t="shared" si="0"/>
        <v>67</v>
      </c>
      <c r="P9" s="44">
        <f t="shared" si="0"/>
        <v>54</v>
      </c>
      <c r="Q9" s="44">
        <f t="shared" si="0"/>
        <v>1.04</v>
      </c>
      <c r="R9" s="44">
        <f t="shared" si="0"/>
        <v>0.46</v>
      </c>
      <c r="S9" s="44">
        <f t="shared" si="0"/>
        <v>0.58</v>
      </c>
      <c r="T9" s="44">
        <f t="shared" si="0"/>
        <v>5.41</v>
      </c>
      <c r="U9" s="44">
        <f t="shared" si="0"/>
        <v>2.39</v>
      </c>
      <c r="V9" s="44">
        <f t="shared" si="0"/>
        <v>3.02</v>
      </c>
      <c r="W9" s="44"/>
      <c r="X9" s="77"/>
      <c r="Y9" s="71"/>
      <c r="Z9" s="71"/>
      <c r="AA9" s="71"/>
      <c r="AB9" s="71"/>
      <c r="AC9" s="71"/>
      <c r="AD9" s="71"/>
      <c r="AE9" s="71"/>
      <c r="AF9" s="71"/>
      <c r="AG9" s="71"/>
      <c r="AH9" s="71"/>
      <c r="AI9" s="71"/>
      <c r="AJ9" s="71"/>
      <c r="AK9" s="71"/>
      <c r="AL9" s="71"/>
      <c r="AM9" s="71"/>
      <c r="AN9" s="71"/>
      <c r="AO9" s="71"/>
    </row>
    <row r="10" s="3" customFormat="1" ht="126" customHeight="1" spans="1:41">
      <c r="A10" s="45">
        <v>1</v>
      </c>
      <c r="B10" s="46" t="s">
        <v>53</v>
      </c>
      <c r="C10" s="46" t="s">
        <v>54</v>
      </c>
      <c r="D10" s="46" t="s">
        <v>55</v>
      </c>
      <c r="E10" s="45" t="s">
        <v>56</v>
      </c>
      <c r="F10" s="46" t="s">
        <v>57</v>
      </c>
      <c r="G10" s="47">
        <v>105.315</v>
      </c>
      <c r="H10" s="48">
        <v>105.315</v>
      </c>
      <c r="I10" s="48"/>
      <c r="J10" s="48"/>
      <c r="K10" s="48"/>
      <c r="L10" s="45" t="s">
        <v>58</v>
      </c>
      <c r="M10" s="46" t="s">
        <v>59</v>
      </c>
      <c r="N10" s="46" t="s">
        <v>60</v>
      </c>
      <c r="O10" s="46">
        <v>51</v>
      </c>
      <c r="P10" s="46">
        <v>51</v>
      </c>
      <c r="Q10" s="78">
        <f t="shared" ref="Q10:Q12" si="1">R10+S10</f>
        <v>0.85</v>
      </c>
      <c r="R10" s="48">
        <v>0.35</v>
      </c>
      <c r="S10" s="48">
        <v>0.5</v>
      </c>
      <c r="T10" s="79">
        <f>U10+V10</f>
        <v>4.44</v>
      </c>
      <c r="U10" s="48">
        <v>1.82</v>
      </c>
      <c r="V10" s="48">
        <v>2.62</v>
      </c>
      <c r="W10" s="45" t="s">
        <v>61</v>
      </c>
      <c r="X10" s="80" t="s">
        <v>62</v>
      </c>
      <c r="Y10" s="45" t="s">
        <v>63</v>
      </c>
      <c r="Z10" s="45" t="s">
        <v>64</v>
      </c>
      <c r="AA10" s="90" t="s">
        <v>65</v>
      </c>
      <c r="AB10" s="45"/>
      <c r="AC10" s="91"/>
      <c r="AD10" s="91"/>
      <c r="AE10" s="91"/>
      <c r="AF10" s="91"/>
      <c r="AG10" s="91"/>
      <c r="AH10" s="91"/>
      <c r="AI10" s="91"/>
      <c r="AJ10" s="91"/>
      <c r="AK10" s="91"/>
      <c r="AL10" s="91"/>
      <c r="AM10" s="91"/>
      <c r="AN10" s="91"/>
      <c r="AO10" s="91"/>
    </row>
    <row r="11" s="3" customFormat="1" ht="166" customHeight="1" spans="1:41">
      <c r="A11" s="45">
        <v>2</v>
      </c>
      <c r="B11" s="46" t="s">
        <v>66</v>
      </c>
      <c r="C11" s="46" t="s">
        <v>54</v>
      </c>
      <c r="D11" s="46" t="s">
        <v>55</v>
      </c>
      <c r="E11" s="45" t="s">
        <v>67</v>
      </c>
      <c r="F11" s="46" t="s">
        <v>68</v>
      </c>
      <c r="G11" s="47">
        <v>200</v>
      </c>
      <c r="H11" s="48">
        <v>200</v>
      </c>
      <c r="I11" s="48"/>
      <c r="J11" s="48"/>
      <c r="K11" s="48"/>
      <c r="L11" s="45" t="s">
        <v>58</v>
      </c>
      <c r="M11" s="46" t="s">
        <v>69</v>
      </c>
      <c r="N11" s="46" t="s">
        <v>70</v>
      </c>
      <c r="O11" s="46">
        <v>7</v>
      </c>
      <c r="P11" s="46"/>
      <c r="Q11" s="78">
        <f t="shared" si="1"/>
        <v>0.1</v>
      </c>
      <c r="R11" s="48">
        <v>0.07</v>
      </c>
      <c r="S11" s="48">
        <v>0.03</v>
      </c>
      <c r="T11" s="79">
        <v>0.51</v>
      </c>
      <c r="U11" s="48">
        <v>0.36</v>
      </c>
      <c r="V11" s="48">
        <v>0.15</v>
      </c>
      <c r="W11" s="45" t="s">
        <v>61</v>
      </c>
      <c r="X11" s="80" t="s">
        <v>62</v>
      </c>
      <c r="Y11" s="45" t="s">
        <v>67</v>
      </c>
      <c r="Z11" s="45" t="s">
        <v>71</v>
      </c>
      <c r="AA11" s="90" t="s">
        <v>65</v>
      </c>
      <c r="AB11" s="45"/>
      <c r="AC11" s="91"/>
      <c r="AD11" s="91"/>
      <c r="AE11" s="91"/>
      <c r="AF11" s="91"/>
      <c r="AG11" s="91"/>
      <c r="AH11" s="91"/>
      <c r="AI11" s="91"/>
      <c r="AJ11" s="91"/>
      <c r="AK11" s="91"/>
      <c r="AL11" s="91"/>
      <c r="AM11" s="91"/>
      <c r="AN11" s="91"/>
      <c r="AO11" s="91"/>
    </row>
    <row r="12" s="3" customFormat="1" ht="148" customHeight="1" spans="1:41">
      <c r="A12" s="45">
        <v>3</v>
      </c>
      <c r="B12" s="46" t="s">
        <v>72</v>
      </c>
      <c r="C12" s="46" t="s">
        <v>54</v>
      </c>
      <c r="D12" s="46" t="s">
        <v>73</v>
      </c>
      <c r="E12" s="45" t="s">
        <v>74</v>
      </c>
      <c r="F12" s="46" t="s">
        <v>75</v>
      </c>
      <c r="G12" s="47">
        <v>200</v>
      </c>
      <c r="H12" s="48">
        <v>200</v>
      </c>
      <c r="I12" s="48"/>
      <c r="J12" s="48"/>
      <c r="K12" s="48"/>
      <c r="L12" s="45" t="s">
        <v>58</v>
      </c>
      <c r="M12" s="46" t="s">
        <v>69</v>
      </c>
      <c r="N12" s="46" t="s">
        <v>76</v>
      </c>
      <c r="O12" s="46">
        <v>9</v>
      </c>
      <c r="P12" s="46">
        <v>3</v>
      </c>
      <c r="Q12" s="78">
        <f t="shared" si="1"/>
        <v>0.09</v>
      </c>
      <c r="R12" s="48">
        <v>0.04</v>
      </c>
      <c r="S12" s="48">
        <v>0.05</v>
      </c>
      <c r="T12" s="79">
        <v>0.46</v>
      </c>
      <c r="U12" s="48">
        <v>0.21</v>
      </c>
      <c r="V12" s="48">
        <v>0.25</v>
      </c>
      <c r="W12" s="45" t="s">
        <v>61</v>
      </c>
      <c r="X12" s="80" t="s">
        <v>62</v>
      </c>
      <c r="Y12" s="45" t="s">
        <v>74</v>
      </c>
      <c r="Z12" s="45" t="s">
        <v>77</v>
      </c>
      <c r="AA12" s="90" t="s">
        <v>65</v>
      </c>
      <c r="AB12" s="45"/>
      <c r="AC12" s="91"/>
      <c r="AD12" s="91"/>
      <c r="AE12" s="91"/>
      <c r="AF12" s="91"/>
      <c r="AG12" s="91"/>
      <c r="AH12" s="91"/>
      <c r="AI12" s="91"/>
      <c r="AJ12" s="91"/>
      <c r="AK12" s="91"/>
      <c r="AL12" s="91"/>
      <c r="AM12" s="91"/>
      <c r="AN12" s="91"/>
      <c r="AO12" s="91"/>
    </row>
    <row r="13" ht="39" customHeight="1" spans="1:41">
      <c r="A13" s="34"/>
      <c r="B13" s="40" t="s">
        <v>78</v>
      </c>
      <c r="C13" s="41"/>
      <c r="D13" s="41"/>
      <c r="E13" s="42"/>
      <c r="F13" s="38"/>
      <c r="G13" s="49">
        <f>G14</f>
        <v>0</v>
      </c>
      <c r="H13" s="49"/>
      <c r="I13" s="49"/>
      <c r="J13" s="49"/>
      <c r="K13" s="49"/>
      <c r="L13" s="72"/>
      <c r="M13" s="72"/>
      <c r="N13" s="38"/>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row>
    <row r="14" ht="39" customHeight="1" spans="1:41">
      <c r="A14" s="34"/>
      <c r="B14" s="50" t="s">
        <v>79</v>
      </c>
      <c r="C14" s="51"/>
      <c r="D14" s="51"/>
      <c r="E14" s="52"/>
      <c r="F14" s="38"/>
      <c r="G14" s="49"/>
      <c r="H14" s="49"/>
      <c r="I14" s="49"/>
      <c r="J14" s="49"/>
      <c r="K14" s="49"/>
      <c r="L14" s="72"/>
      <c r="M14" s="72"/>
      <c r="N14" s="38"/>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row>
    <row r="15" ht="39" customHeight="1" spans="1:41">
      <c r="A15" s="34"/>
      <c r="B15" s="40" t="s">
        <v>80</v>
      </c>
      <c r="C15" s="41"/>
      <c r="D15" s="41"/>
      <c r="E15" s="42"/>
      <c r="F15" s="53"/>
      <c r="G15" s="54">
        <f>G16</f>
        <v>0</v>
      </c>
      <c r="H15" s="54"/>
      <c r="I15" s="54"/>
      <c r="J15" s="54"/>
      <c r="K15" s="54"/>
      <c r="L15" s="73"/>
      <c r="M15" s="73"/>
      <c r="N15" s="74"/>
      <c r="O15" s="73"/>
      <c r="P15" s="73"/>
      <c r="Q15" s="73"/>
      <c r="R15" s="73"/>
      <c r="S15" s="73"/>
      <c r="T15" s="73"/>
      <c r="U15" s="73"/>
      <c r="V15" s="73"/>
      <c r="W15" s="81"/>
      <c r="X15" s="81"/>
      <c r="Y15" s="73"/>
      <c r="Z15" s="73"/>
      <c r="AA15" s="73"/>
      <c r="AB15" s="73"/>
      <c r="AC15" s="73"/>
      <c r="AD15" s="73"/>
      <c r="AE15" s="73"/>
      <c r="AF15" s="73"/>
      <c r="AG15" s="73"/>
      <c r="AH15" s="73"/>
      <c r="AI15" s="73"/>
      <c r="AJ15" s="73"/>
      <c r="AK15" s="73"/>
      <c r="AL15" s="73"/>
      <c r="AM15" s="73"/>
      <c r="AN15" s="73"/>
      <c r="AO15" s="73"/>
    </row>
    <row r="16" ht="39" customHeight="1" spans="1:41">
      <c r="A16" s="34"/>
      <c r="B16" s="50" t="s">
        <v>79</v>
      </c>
      <c r="C16" s="51"/>
      <c r="D16" s="51"/>
      <c r="E16" s="51"/>
      <c r="F16" s="53"/>
      <c r="G16" s="54"/>
      <c r="H16" s="54"/>
      <c r="I16" s="54"/>
      <c r="J16" s="54"/>
      <c r="K16" s="54"/>
      <c r="L16" s="73"/>
      <c r="M16" s="73"/>
      <c r="N16" s="74"/>
      <c r="O16" s="73"/>
      <c r="P16" s="73"/>
      <c r="Q16" s="73"/>
      <c r="R16" s="73"/>
      <c r="S16" s="73"/>
      <c r="T16" s="73"/>
      <c r="U16" s="73"/>
      <c r="V16" s="73"/>
      <c r="W16" s="81"/>
      <c r="X16" s="81"/>
      <c r="Y16" s="73"/>
      <c r="Z16" s="73"/>
      <c r="AA16" s="73"/>
      <c r="AB16" s="73"/>
      <c r="AC16" s="73"/>
      <c r="AD16" s="73"/>
      <c r="AE16" s="73"/>
      <c r="AF16" s="73"/>
      <c r="AG16" s="73"/>
      <c r="AH16" s="73"/>
      <c r="AI16" s="73"/>
      <c r="AJ16" s="73"/>
      <c r="AK16" s="73"/>
      <c r="AL16" s="73"/>
      <c r="AM16" s="73"/>
      <c r="AN16" s="73"/>
      <c r="AO16" s="73"/>
    </row>
    <row r="17" ht="39" customHeight="1" spans="1:41">
      <c r="A17" s="34"/>
      <c r="B17" s="40" t="s">
        <v>81</v>
      </c>
      <c r="C17" s="41"/>
      <c r="D17" s="41"/>
      <c r="E17" s="42"/>
      <c r="F17" s="53"/>
      <c r="G17" s="54">
        <f>G18</f>
        <v>200</v>
      </c>
      <c r="H17" s="54">
        <f>H18</f>
        <v>0</v>
      </c>
      <c r="I17" s="54">
        <f>I18</f>
        <v>0</v>
      </c>
      <c r="J17" s="54">
        <f>J18</f>
        <v>0</v>
      </c>
      <c r="K17" s="54">
        <f>K18</f>
        <v>200</v>
      </c>
      <c r="L17" s="73"/>
      <c r="M17" s="73"/>
      <c r="N17" s="74"/>
      <c r="O17" s="73"/>
      <c r="P17" s="73"/>
      <c r="Q17" s="73"/>
      <c r="R17" s="73"/>
      <c r="S17" s="73"/>
      <c r="T17" s="73"/>
      <c r="U17" s="73"/>
      <c r="V17" s="73"/>
      <c r="W17" s="81"/>
      <c r="X17" s="81"/>
      <c r="Y17" s="73"/>
      <c r="Z17" s="73"/>
      <c r="AA17" s="73"/>
      <c r="AB17" s="73"/>
      <c r="AC17" s="73"/>
      <c r="AD17" s="73"/>
      <c r="AE17" s="73"/>
      <c r="AF17" s="73"/>
      <c r="AG17" s="73"/>
      <c r="AH17" s="73"/>
      <c r="AI17" s="73"/>
      <c r="AJ17" s="73"/>
      <c r="AK17" s="73"/>
      <c r="AL17" s="73"/>
      <c r="AM17" s="73"/>
      <c r="AN17" s="73"/>
      <c r="AO17" s="73"/>
    </row>
    <row r="18" s="4" customFormat="1" ht="99" customHeight="1" spans="1:41">
      <c r="A18" s="45">
        <v>4</v>
      </c>
      <c r="B18" s="46" t="s">
        <v>82</v>
      </c>
      <c r="C18" s="46" t="s">
        <v>54</v>
      </c>
      <c r="D18" s="46" t="s">
        <v>83</v>
      </c>
      <c r="E18" s="45" t="s">
        <v>84</v>
      </c>
      <c r="F18" s="46" t="s">
        <v>85</v>
      </c>
      <c r="G18" s="47">
        <v>200</v>
      </c>
      <c r="H18" s="48"/>
      <c r="I18" s="48"/>
      <c r="J18" s="48"/>
      <c r="K18" s="48">
        <v>200</v>
      </c>
      <c r="L18" s="45" t="s">
        <v>86</v>
      </c>
      <c r="M18" s="46" t="s">
        <v>87</v>
      </c>
      <c r="N18" s="46" t="s">
        <v>88</v>
      </c>
      <c r="O18" s="46"/>
      <c r="P18" s="46">
        <v>3</v>
      </c>
      <c r="Q18" s="78">
        <v>0.03</v>
      </c>
      <c r="R18" s="48"/>
      <c r="S18" s="48">
        <v>0.03</v>
      </c>
      <c r="T18" s="79">
        <v>0.16</v>
      </c>
      <c r="U18" s="48">
        <v>0.01</v>
      </c>
      <c r="V18" s="48">
        <v>0.15</v>
      </c>
      <c r="W18" s="45" t="s">
        <v>61</v>
      </c>
      <c r="X18" s="80" t="s">
        <v>62</v>
      </c>
      <c r="Y18" s="45" t="s">
        <v>89</v>
      </c>
      <c r="Z18" s="45" t="s">
        <v>90</v>
      </c>
      <c r="AA18" s="90" t="s">
        <v>91</v>
      </c>
      <c r="AB18" s="45"/>
      <c r="AC18" s="73"/>
      <c r="AD18" s="73"/>
      <c r="AE18" s="73"/>
      <c r="AF18" s="73"/>
      <c r="AG18" s="73"/>
      <c r="AH18" s="73"/>
      <c r="AI18" s="73"/>
      <c r="AJ18" s="73"/>
      <c r="AK18" s="73"/>
      <c r="AL18" s="73"/>
      <c r="AM18" s="73"/>
      <c r="AN18" s="73"/>
      <c r="AO18" s="73"/>
    </row>
    <row r="19" ht="39" customHeight="1" spans="1:41">
      <c r="A19" s="34"/>
      <c r="B19" s="40" t="s">
        <v>92</v>
      </c>
      <c r="C19" s="41"/>
      <c r="D19" s="41"/>
      <c r="E19" s="42"/>
      <c r="F19" s="53"/>
      <c r="G19" s="54">
        <f>SUM(G20:G22)</f>
        <v>1110</v>
      </c>
      <c r="H19" s="54">
        <f>SUM(H20:H22)</f>
        <v>930</v>
      </c>
      <c r="I19" s="54">
        <f>SUM(I20:I22)</f>
        <v>0</v>
      </c>
      <c r="J19" s="54">
        <f>SUM(J20:J22)</f>
        <v>0</v>
      </c>
      <c r="K19" s="54">
        <f>SUM(K20:K22)</f>
        <v>180</v>
      </c>
      <c r="L19" s="73"/>
      <c r="M19" s="73"/>
      <c r="N19" s="74"/>
      <c r="O19" s="73"/>
      <c r="P19" s="73"/>
      <c r="Q19" s="73"/>
      <c r="R19" s="73"/>
      <c r="S19" s="73"/>
      <c r="T19" s="73"/>
      <c r="U19" s="73"/>
      <c r="V19" s="73"/>
      <c r="W19" s="81"/>
      <c r="X19" s="81"/>
      <c r="Y19" s="73"/>
      <c r="Z19" s="73"/>
      <c r="AA19" s="73"/>
      <c r="AB19" s="73"/>
      <c r="AC19" s="73"/>
      <c r="AD19" s="73"/>
      <c r="AE19" s="73"/>
      <c r="AF19" s="73"/>
      <c r="AG19" s="73"/>
      <c r="AH19" s="73"/>
      <c r="AI19" s="73"/>
      <c r="AJ19" s="73"/>
      <c r="AK19" s="73"/>
      <c r="AL19" s="73"/>
      <c r="AM19" s="73"/>
      <c r="AN19" s="73"/>
      <c r="AO19" s="73"/>
    </row>
    <row r="20" ht="140" customHeight="1" spans="1:41">
      <c r="A20" s="45">
        <v>5</v>
      </c>
      <c r="B20" s="46" t="s">
        <v>93</v>
      </c>
      <c r="C20" s="46" t="s">
        <v>54</v>
      </c>
      <c r="D20" s="46" t="s">
        <v>94</v>
      </c>
      <c r="E20" s="45" t="s">
        <v>95</v>
      </c>
      <c r="F20" s="46" t="s">
        <v>96</v>
      </c>
      <c r="G20" s="47">
        <v>180</v>
      </c>
      <c r="H20" s="48"/>
      <c r="I20" s="48"/>
      <c r="J20" s="48"/>
      <c r="K20" s="48">
        <v>180</v>
      </c>
      <c r="L20" s="45" t="s">
        <v>86</v>
      </c>
      <c r="M20" s="46" t="s">
        <v>97</v>
      </c>
      <c r="N20" s="46" t="s">
        <v>98</v>
      </c>
      <c r="O20" s="46">
        <v>51</v>
      </c>
      <c r="P20" s="46">
        <v>51</v>
      </c>
      <c r="Q20" s="78">
        <f>R20+S20</f>
        <v>0.23</v>
      </c>
      <c r="R20" s="48">
        <v>0.03</v>
      </c>
      <c r="S20" s="48">
        <v>0.2</v>
      </c>
      <c r="T20" s="79">
        <f>U20+V20</f>
        <v>1.15</v>
      </c>
      <c r="U20" s="48">
        <v>0.15</v>
      </c>
      <c r="V20" s="48">
        <v>1</v>
      </c>
      <c r="W20" s="45" t="s">
        <v>61</v>
      </c>
      <c r="X20" s="80" t="s">
        <v>62</v>
      </c>
      <c r="Y20" s="45" t="s">
        <v>63</v>
      </c>
      <c r="Z20" s="45" t="s">
        <v>64</v>
      </c>
      <c r="AA20" s="90" t="s">
        <v>91</v>
      </c>
      <c r="AB20" s="45"/>
      <c r="AC20" s="73"/>
      <c r="AD20" s="73"/>
      <c r="AE20" s="73"/>
      <c r="AF20" s="73"/>
      <c r="AG20" s="73"/>
      <c r="AH20" s="73"/>
      <c r="AI20" s="73"/>
      <c r="AJ20" s="73"/>
      <c r="AK20" s="73"/>
      <c r="AL20" s="73"/>
      <c r="AM20" s="73"/>
      <c r="AN20" s="73"/>
      <c r="AO20" s="73"/>
    </row>
    <row r="21" ht="110" customHeight="1" spans="1:41">
      <c r="A21" s="45">
        <v>6</v>
      </c>
      <c r="B21" s="46" t="s">
        <v>99</v>
      </c>
      <c r="C21" s="46" t="s">
        <v>54</v>
      </c>
      <c r="D21" s="46" t="s">
        <v>100</v>
      </c>
      <c r="E21" s="45" t="s">
        <v>101</v>
      </c>
      <c r="F21" s="46" t="s">
        <v>102</v>
      </c>
      <c r="G21" s="47">
        <v>630</v>
      </c>
      <c r="H21" s="48">
        <v>630</v>
      </c>
      <c r="I21" s="48"/>
      <c r="J21" s="48"/>
      <c r="K21" s="48"/>
      <c r="L21" s="45" t="s">
        <v>103</v>
      </c>
      <c r="M21" s="46" t="s">
        <v>104</v>
      </c>
      <c r="N21" s="46" t="s">
        <v>104</v>
      </c>
      <c r="O21" s="46">
        <v>51</v>
      </c>
      <c r="P21" s="46">
        <v>51</v>
      </c>
      <c r="Q21" s="78">
        <v>0.5</v>
      </c>
      <c r="R21" s="48"/>
      <c r="S21" s="48">
        <v>0.5</v>
      </c>
      <c r="T21" s="79">
        <v>2.2</v>
      </c>
      <c r="U21" s="48"/>
      <c r="V21" s="48">
        <v>2.2</v>
      </c>
      <c r="W21" s="45" t="s">
        <v>61</v>
      </c>
      <c r="X21" s="80" t="s">
        <v>62</v>
      </c>
      <c r="Y21" s="45" t="s">
        <v>61</v>
      </c>
      <c r="Z21" s="45" t="s">
        <v>62</v>
      </c>
      <c r="AA21" s="90"/>
      <c r="AB21" s="45"/>
      <c r="AC21" s="73"/>
      <c r="AD21" s="73"/>
      <c r="AE21" s="73"/>
      <c r="AF21" s="73"/>
      <c r="AG21" s="73"/>
      <c r="AH21" s="73"/>
      <c r="AI21" s="73"/>
      <c r="AJ21" s="73"/>
      <c r="AK21" s="73"/>
      <c r="AL21" s="73"/>
      <c r="AM21" s="73"/>
      <c r="AN21" s="73"/>
      <c r="AO21" s="73"/>
    </row>
    <row r="22" s="5" customFormat="1" ht="110" customHeight="1" spans="1:41">
      <c r="A22" s="55">
        <v>7</v>
      </c>
      <c r="B22" s="56" t="s">
        <v>105</v>
      </c>
      <c r="C22" s="56" t="s">
        <v>54</v>
      </c>
      <c r="D22" s="56" t="s">
        <v>100</v>
      </c>
      <c r="E22" s="55" t="s">
        <v>101</v>
      </c>
      <c r="F22" s="56" t="s">
        <v>106</v>
      </c>
      <c r="G22" s="57">
        <v>300</v>
      </c>
      <c r="H22" s="58">
        <v>300</v>
      </c>
      <c r="I22" s="58"/>
      <c r="J22" s="58"/>
      <c r="K22" s="58"/>
      <c r="L22" s="55" t="s">
        <v>103</v>
      </c>
      <c r="M22" s="56" t="s">
        <v>107</v>
      </c>
      <c r="N22" s="56" t="s">
        <v>107</v>
      </c>
      <c r="O22" s="56">
        <v>6</v>
      </c>
      <c r="P22" s="56">
        <v>6</v>
      </c>
      <c r="Q22" s="82">
        <v>0.12</v>
      </c>
      <c r="R22" s="58"/>
      <c r="S22" s="58">
        <v>0.12</v>
      </c>
      <c r="T22" s="83">
        <v>0.42</v>
      </c>
      <c r="U22" s="58"/>
      <c r="V22" s="58">
        <v>0.42</v>
      </c>
      <c r="W22" s="55" t="s">
        <v>61</v>
      </c>
      <c r="X22" s="84" t="s">
        <v>62</v>
      </c>
      <c r="Y22" s="55" t="s">
        <v>61</v>
      </c>
      <c r="Z22" s="55" t="s">
        <v>62</v>
      </c>
      <c r="AA22" s="92"/>
      <c r="AB22" s="55"/>
      <c r="AC22" s="93"/>
      <c r="AD22" s="93"/>
      <c r="AE22" s="93"/>
      <c r="AF22" s="93"/>
      <c r="AG22" s="93"/>
      <c r="AH22" s="93"/>
      <c r="AI22" s="93"/>
      <c r="AJ22" s="93"/>
      <c r="AK22" s="93"/>
      <c r="AL22" s="93"/>
      <c r="AM22" s="93"/>
      <c r="AN22" s="93"/>
      <c r="AO22" s="93"/>
    </row>
    <row r="23" ht="39" customHeight="1" spans="1:41">
      <c r="A23" s="34"/>
      <c r="B23" s="40" t="s">
        <v>108</v>
      </c>
      <c r="C23" s="41"/>
      <c r="D23" s="41"/>
      <c r="E23" s="42"/>
      <c r="F23" s="53"/>
      <c r="G23" s="54">
        <f>G24</f>
        <v>0</v>
      </c>
      <c r="H23" s="54">
        <f>H24</f>
        <v>0</v>
      </c>
      <c r="I23" s="54">
        <f>I24</f>
        <v>0</v>
      </c>
      <c r="J23" s="54">
        <f>J24</f>
        <v>0</v>
      </c>
      <c r="K23" s="54">
        <f>K24</f>
        <v>0</v>
      </c>
      <c r="L23" s="73"/>
      <c r="M23" s="73"/>
      <c r="N23" s="74"/>
      <c r="O23" s="73"/>
      <c r="P23" s="73"/>
      <c r="Q23" s="73"/>
      <c r="R23" s="73"/>
      <c r="S23" s="73"/>
      <c r="T23" s="73"/>
      <c r="U23" s="73"/>
      <c r="V23" s="73"/>
      <c r="W23" s="81"/>
      <c r="X23" s="81"/>
      <c r="Y23" s="73"/>
      <c r="Z23" s="73"/>
      <c r="AA23" s="73"/>
      <c r="AB23" s="73"/>
      <c r="AC23" s="73"/>
      <c r="AD23" s="73"/>
      <c r="AE23" s="73"/>
      <c r="AF23" s="73"/>
      <c r="AG23" s="73"/>
      <c r="AH23" s="73"/>
      <c r="AI23" s="73"/>
      <c r="AJ23" s="73"/>
      <c r="AK23" s="73"/>
      <c r="AL23" s="73"/>
      <c r="AM23" s="73"/>
      <c r="AN23" s="73"/>
      <c r="AO23" s="73"/>
    </row>
    <row r="24" ht="39" hidden="1" customHeight="1" spans="1:41">
      <c r="A24" s="34"/>
      <c r="B24" s="50" t="s">
        <v>79</v>
      </c>
      <c r="C24" s="51"/>
      <c r="D24" s="51"/>
      <c r="E24" s="51"/>
      <c r="F24" s="53"/>
      <c r="G24" s="54"/>
      <c r="H24" s="54"/>
      <c r="I24" s="54"/>
      <c r="J24" s="54"/>
      <c r="K24" s="54"/>
      <c r="L24" s="73"/>
      <c r="M24" s="73"/>
      <c r="N24" s="74"/>
      <c r="O24" s="73"/>
      <c r="P24" s="73"/>
      <c r="Q24" s="73"/>
      <c r="R24" s="73"/>
      <c r="S24" s="73"/>
      <c r="T24" s="73"/>
      <c r="U24" s="73"/>
      <c r="V24" s="73"/>
      <c r="W24" s="81"/>
      <c r="X24" s="81"/>
      <c r="Y24" s="73"/>
      <c r="Z24" s="73"/>
      <c r="AA24" s="73"/>
      <c r="AB24" s="73"/>
      <c r="AC24" s="73"/>
      <c r="AD24" s="73"/>
      <c r="AE24" s="73"/>
      <c r="AF24" s="73"/>
      <c r="AG24" s="73"/>
      <c r="AH24" s="73"/>
      <c r="AI24" s="73"/>
      <c r="AJ24" s="73"/>
      <c r="AK24" s="73"/>
      <c r="AL24" s="73"/>
      <c r="AM24" s="73"/>
      <c r="AN24" s="73"/>
      <c r="AO24" s="73"/>
    </row>
    <row r="25" ht="39" hidden="1" customHeight="1" spans="1:41">
      <c r="A25" s="34"/>
      <c r="B25" s="40" t="s">
        <v>109</v>
      </c>
      <c r="C25" s="41"/>
      <c r="D25" s="41"/>
      <c r="E25" s="42"/>
      <c r="F25" s="53"/>
      <c r="G25" s="54">
        <f>G26</f>
        <v>0</v>
      </c>
      <c r="H25" s="54">
        <f>H26</f>
        <v>0</v>
      </c>
      <c r="I25" s="54">
        <f>I26</f>
        <v>0</v>
      </c>
      <c r="J25" s="54">
        <f>J26</f>
        <v>0</v>
      </c>
      <c r="K25" s="54">
        <f>K26</f>
        <v>0</v>
      </c>
      <c r="L25" s="73"/>
      <c r="M25" s="73"/>
      <c r="N25" s="74"/>
      <c r="O25" s="73"/>
      <c r="P25" s="73"/>
      <c r="Q25" s="73"/>
      <c r="R25" s="73"/>
      <c r="S25" s="73"/>
      <c r="T25" s="73"/>
      <c r="U25" s="73"/>
      <c r="V25" s="73"/>
      <c r="W25" s="81"/>
      <c r="X25" s="81"/>
      <c r="Y25" s="73"/>
      <c r="Z25" s="73"/>
      <c r="AA25" s="73"/>
      <c r="AB25" s="73"/>
      <c r="AC25" s="73"/>
      <c r="AD25" s="73"/>
      <c r="AE25" s="73"/>
      <c r="AF25" s="73"/>
      <c r="AG25" s="73"/>
      <c r="AH25" s="73"/>
      <c r="AI25" s="73"/>
      <c r="AJ25" s="73"/>
      <c r="AK25" s="73"/>
      <c r="AL25" s="73"/>
      <c r="AM25" s="73"/>
      <c r="AN25" s="73"/>
      <c r="AO25" s="73"/>
    </row>
    <row r="26" ht="39" hidden="1" customHeight="1" spans="1:41">
      <c r="A26" s="34"/>
      <c r="B26" s="50" t="s">
        <v>79</v>
      </c>
      <c r="C26" s="51"/>
      <c r="D26" s="51"/>
      <c r="E26" s="51"/>
      <c r="F26" s="53"/>
      <c r="G26" s="54"/>
      <c r="H26" s="54"/>
      <c r="I26" s="54"/>
      <c r="J26" s="54"/>
      <c r="K26" s="54"/>
      <c r="L26" s="73"/>
      <c r="M26" s="73"/>
      <c r="N26" s="74"/>
      <c r="O26" s="73"/>
      <c r="P26" s="73"/>
      <c r="Q26" s="73"/>
      <c r="R26" s="73"/>
      <c r="S26" s="73"/>
      <c r="T26" s="73"/>
      <c r="U26" s="73"/>
      <c r="V26" s="73"/>
      <c r="W26" s="81"/>
      <c r="X26" s="81"/>
      <c r="Y26" s="73"/>
      <c r="Z26" s="73"/>
      <c r="AA26" s="73"/>
      <c r="AB26" s="73"/>
      <c r="AC26" s="73"/>
      <c r="AD26" s="73"/>
      <c r="AE26" s="73"/>
      <c r="AF26" s="73"/>
      <c r="AG26" s="73"/>
      <c r="AH26" s="73"/>
      <c r="AI26" s="73"/>
      <c r="AJ26" s="73"/>
      <c r="AK26" s="73"/>
      <c r="AL26" s="73"/>
      <c r="AM26" s="73"/>
      <c r="AN26" s="73"/>
      <c r="AO26" s="73"/>
    </row>
    <row r="27" ht="39" hidden="1" customHeight="1" spans="1:41">
      <c r="A27" s="34"/>
      <c r="B27" s="40" t="s">
        <v>110</v>
      </c>
      <c r="C27" s="41"/>
      <c r="D27" s="41"/>
      <c r="E27" s="42"/>
      <c r="F27" s="53"/>
      <c r="G27" s="54">
        <f>G28</f>
        <v>0</v>
      </c>
      <c r="H27" s="54">
        <f>H28</f>
        <v>0</v>
      </c>
      <c r="I27" s="54">
        <f>I28</f>
        <v>0</v>
      </c>
      <c r="J27" s="54">
        <f>J28</f>
        <v>0</v>
      </c>
      <c r="K27" s="54">
        <f>K28</f>
        <v>0</v>
      </c>
      <c r="L27" s="73"/>
      <c r="M27" s="73"/>
      <c r="N27" s="74"/>
      <c r="O27" s="73"/>
      <c r="P27" s="73"/>
      <c r="Q27" s="73"/>
      <c r="R27" s="73"/>
      <c r="S27" s="73"/>
      <c r="T27" s="73"/>
      <c r="U27" s="73"/>
      <c r="V27" s="73"/>
      <c r="W27" s="81"/>
      <c r="X27" s="81"/>
      <c r="Y27" s="73"/>
      <c r="Z27" s="73"/>
      <c r="AA27" s="73"/>
      <c r="AB27" s="73"/>
      <c r="AC27" s="73"/>
      <c r="AD27" s="73"/>
      <c r="AE27" s="73"/>
      <c r="AF27" s="73"/>
      <c r="AG27" s="73"/>
      <c r="AH27" s="73"/>
      <c r="AI27" s="73"/>
      <c r="AJ27" s="73"/>
      <c r="AK27" s="73"/>
      <c r="AL27" s="73"/>
      <c r="AM27" s="73"/>
      <c r="AN27" s="73"/>
      <c r="AO27" s="73"/>
    </row>
    <row r="28" ht="39" hidden="1" customHeight="1" spans="1:41">
      <c r="A28" s="34"/>
      <c r="B28" s="50" t="s">
        <v>79</v>
      </c>
      <c r="C28" s="51"/>
      <c r="D28" s="51"/>
      <c r="E28" s="51"/>
      <c r="F28" s="53"/>
      <c r="G28" s="54"/>
      <c r="H28" s="54"/>
      <c r="I28" s="54"/>
      <c r="J28" s="54"/>
      <c r="K28" s="54"/>
      <c r="L28" s="73"/>
      <c r="M28" s="73"/>
      <c r="N28" s="74"/>
      <c r="O28" s="73"/>
      <c r="P28" s="73"/>
      <c r="Q28" s="73"/>
      <c r="R28" s="73"/>
      <c r="S28" s="73"/>
      <c r="T28" s="73"/>
      <c r="U28" s="73"/>
      <c r="V28" s="73"/>
      <c r="W28" s="81"/>
      <c r="X28" s="81"/>
      <c r="Y28" s="73"/>
      <c r="Z28" s="73"/>
      <c r="AA28" s="73"/>
      <c r="AB28" s="73"/>
      <c r="AC28" s="73"/>
      <c r="AD28" s="73"/>
      <c r="AE28" s="73"/>
      <c r="AF28" s="73"/>
      <c r="AG28" s="73"/>
      <c r="AH28" s="73"/>
      <c r="AI28" s="73"/>
      <c r="AJ28" s="73"/>
      <c r="AK28" s="73"/>
      <c r="AL28" s="73"/>
      <c r="AM28" s="73"/>
      <c r="AN28" s="73"/>
      <c r="AO28" s="73"/>
    </row>
    <row r="29" ht="39" hidden="1" customHeight="1" spans="1:41">
      <c r="A29" s="34"/>
      <c r="B29" s="40" t="s">
        <v>111</v>
      </c>
      <c r="C29" s="41"/>
      <c r="D29" s="41"/>
      <c r="E29" s="42"/>
      <c r="F29" s="53"/>
      <c r="G29" s="54">
        <f>G30</f>
        <v>0</v>
      </c>
      <c r="H29" s="54">
        <f>H30</f>
        <v>0</v>
      </c>
      <c r="I29" s="54">
        <f>I30</f>
        <v>0</v>
      </c>
      <c r="J29" s="54">
        <f>J30</f>
        <v>0</v>
      </c>
      <c r="K29" s="54">
        <f>K30</f>
        <v>0</v>
      </c>
      <c r="L29" s="73"/>
      <c r="M29" s="73"/>
      <c r="N29" s="74"/>
      <c r="O29" s="73"/>
      <c r="P29" s="73"/>
      <c r="Q29" s="73"/>
      <c r="R29" s="73"/>
      <c r="S29" s="73"/>
      <c r="T29" s="73"/>
      <c r="U29" s="73"/>
      <c r="V29" s="73"/>
      <c r="W29" s="81"/>
      <c r="X29" s="81"/>
      <c r="Y29" s="73"/>
      <c r="Z29" s="73"/>
      <c r="AA29" s="73"/>
      <c r="AB29" s="73"/>
      <c r="AC29" s="73"/>
      <c r="AD29" s="73"/>
      <c r="AE29" s="73"/>
      <c r="AF29" s="73"/>
      <c r="AG29" s="73"/>
      <c r="AH29" s="73"/>
      <c r="AI29" s="73"/>
      <c r="AJ29" s="73"/>
      <c r="AK29" s="73"/>
      <c r="AL29" s="73"/>
      <c r="AM29" s="73"/>
      <c r="AN29" s="73"/>
      <c r="AO29" s="73"/>
    </row>
    <row r="30" ht="39" hidden="1" customHeight="1" spans="1:41">
      <c r="A30" s="34"/>
      <c r="B30" s="50" t="s">
        <v>79</v>
      </c>
      <c r="C30" s="51"/>
      <c r="D30" s="51"/>
      <c r="E30" s="51"/>
      <c r="F30" s="53"/>
      <c r="G30" s="54"/>
      <c r="H30" s="54"/>
      <c r="I30" s="54"/>
      <c r="J30" s="54"/>
      <c r="K30" s="54"/>
      <c r="L30" s="73"/>
      <c r="M30" s="73"/>
      <c r="N30" s="74"/>
      <c r="O30" s="73"/>
      <c r="P30" s="73"/>
      <c r="Q30" s="73"/>
      <c r="R30" s="73"/>
      <c r="S30" s="73"/>
      <c r="T30" s="73"/>
      <c r="U30" s="73"/>
      <c r="V30" s="73"/>
      <c r="W30" s="81"/>
      <c r="X30" s="81"/>
      <c r="Y30" s="73"/>
      <c r="Z30" s="73"/>
      <c r="AA30" s="73"/>
      <c r="AB30" s="73"/>
      <c r="AC30" s="73"/>
      <c r="AD30" s="73"/>
      <c r="AE30" s="73"/>
      <c r="AF30" s="73"/>
      <c r="AG30" s="73"/>
      <c r="AH30" s="73"/>
      <c r="AI30" s="73"/>
      <c r="AJ30" s="73"/>
      <c r="AK30" s="73"/>
      <c r="AL30" s="73"/>
      <c r="AM30" s="73"/>
      <c r="AN30" s="73"/>
      <c r="AO30" s="73"/>
    </row>
    <row r="31" ht="39" hidden="1" customHeight="1" spans="1:41">
      <c r="A31" s="34"/>
      <c r="B31" s="40" t="s">
        <v>112</v>
      </c>
      <c r="C31" s="41"/>
      <c r="D31" s="41"/>
      <c r="E31" s="42"/>
      <c r="F31" s="53"/>
      <c r="G31" s="54">
        <f>G32</f>
        <v>0</v>
      </c>
      <c r="H31" s="54">
        <f>H32</f>
        <v>0</v>
      </c>
      <c r="I31" s="54">
        <f>I32</f>
        <v>0</v>
      </c>
      <c r="J31" s="54">
        <f>J32</f>
        <v>0</v>
      </c>
      <c r="K31" s="54">
        <f>K32</f>
        <v>0</v>
      </c>
      <c r="L31" s="73"/>
      <c r="M31" s="73"/>
      <c r="N31" s="74"/>
      <c r="O31" s="73"/>
      <c r="P31" s="73"/>
      <c r="Q31" s="73"/>
      <c r="R31" s="73"/>
      <c r="S31" s="73"/>
      <c r="T31" s="73"/>
      <c r="U31" s="73"/>
      <c r="V31" s="73"/>
      <c r="W31" s="81"/>
      <c r="X31" s="81"/>
      <c r="Y31" s="73"/>
      <c r="Z31" s="73"/>
      <c r="AA31" s="73"/>
      <c r="AB31" s="73"/>
      <c r="AC31" s="73"/>
      <c r="AD31" s="73"/>
      <c r="AE31" s="73"/>
      <c r="AF31" s="73"/>
      <c r="AG31" s="73"/>
      <c r="AH31" s="73"/>
      <c r="AI31" s="73"/>
      <c r="AJ31" s="73"/>
      <c r="AK31" s="73"/>
      <c r="AL31" s="73"/>
      <c r="AM31" s="73"/>
      <c r="AN31" s="73"/>
      <c r="AO31" s="73"/>
    </row>
    <row r="32" ht="39" hidden="1" customHeight="1" spans="1:41">
      <c r="A32" s="34"/>
      <c r="B32" s="50" t="s">
        <v>79</v>
      </c>
      <c r="C32" s="51"/>
      <c r="D32" s="51"/>
      <c r="E32" s="51"/>
      <c r="F32" s="53"/>
      <c r="G32" s="54"/>
      <c r="H32" s="54"/>
      <c r="I32" s="54"/>
      <c r="J32" s="54"/>
      <c r="K32" s="54"/>
      <c r="L32" s="73"/>
      <c r="M32" s="73"/>
      <c r="N32" s="74"/>
      <c r="O32" s="73"/>
      <c r="P32" s="73"/>
      <c r="Q32" s="73"/>
      <c r="R32" s="73"/>
      <c r="S32" s="73"/>
      <c r="T32" s="73"/>
      <c r="U32" s="73"/>
      <c r="V32" s="73"/>
      <c r="W32" s="81"/>
      <c r="X32" s="81"/>
      <c r="Y32" s="73"/>
      <c r="Z32" s="73"/>
      <c r="AA32" s="73"/>
      <c r="AB32" s="73"/>
      <c r="AC32" s="73"/>
      <c r="AD32" s="73"/>
      <c r="AE32" s="73"/>
      <c r="AF32" s="73"/>
      <c r="AG32" s="73"/>
      <c r="AH32" s="73"/>
      <c r="AI32" s="73"/>
      <c r="AJ32" s="73"/>
      <c r="AK32" s="73"/>
      <c r="AL32" s="73"/>
      <c r="AM32" s="73"/>
      <c r="AN32" s="73"/>
      <c r="AO32" s="73"/>
    </row>
    <row r="33" ht="39" hidden="1" customHeight="1" spans="1:41">
      <c r="A33" s="34"/>
      <c r="B33" s="40" t="s">
        <v>113</v>
      </c>
      <c r="C33" s="41"/>
      <c r="D33" s="41"/>
      <c r="E33" s="42"/>
      <c r="F33" s="53"/>
      <c r="G33" s="54">
        <f>G34</f>
        <v>0</v>
      </c>
      <c r="H33" s="54">
        <f>H34</f>
        <v>0</v>
      </c>
      <c r="I33" s="54">
        <f>I34</f>
        <v>0</v>
      </c>
      <c r="J33" s="54">
        <f>J34</f>
        <v>0</v>
      </c>
      <c r="K33" s="54">
        <f>K34</f>
        <v>0</v>
      </c>
      <c r="L33" s="73"/>
      <c r="M33" s="73"/>
      <c r="N33" s="74"/>
      <c r="O33" s="73"/>
      <c r="P33" s="73"/>
      <c r="Q33" s="73"/>
      <c r="R33" s="73"/>
      <c r="S33" s="73"/>
      <c r="T33" s="73"/>
      <c r="U33" s="73"/>
      <c r="V33" s="73"/>
      <c r="W33" s="81"/>
      <c r="X33" s="81"/>
      <c r="Y33" s="73"/>
      <c r="Z33" s="73"/>
      <c r="AA33" s="73"/>
      <c r="AB33" s="73"/>
      <c r="AC33" s="73"/>
      <c r="AD33" s="73"/>
      <c r="AE33" s="73"/>
      <c r="AF33" s="73"/>
      <c r="AG33" s="73"/>
      <c r="AH33" s="73"/>
      <c r="AI33" s="73"/>
      <c r="AJ33" s="73"/>
      <c r="AK33" s="73"/>
      <c r="AL33" s="73"/>
      <c r="AM33" s="73"/>
      <c r="AN33" s="73"/>
      <c r="AO33" s="73"/>
    </row>
    <row r="34" ht="39" hidden="1" customHeight="1" spans="1:41">
      <c r="A34" s="34"/>
      <c r="B34" s="50" t="s">
        <v>79</v>
      </c>
      <c r="C34" s="51"/>
      <c r="D34" s="51"/>
      <c r="E34" s="51"/>
      <c r="F34" s="53"/>
      <c r="G34" s="54"/>
      <c r="H34" s="54"/>
      <c r="I34" s="54"/>
      <c r="J34" s="54"/>
      <c r="K34" s="54"/>
      <c r="L34" s="73"/>
      <c r="M34" s="73"/>
      <c r="N34" s="74"/>
      <c r="O34" s="73"/>
      <c r="P34" s="73"/>
      <c r="Q34" s="73"/>
      <c r="R34" s="73"/>
      <c r="S34" s="73"/>
      <c r="T34" s="73"/>
      <c r="U34" s="73"/>
      <c r="V34" s="73"/>
      <c r="W34" s="81"/>
      <c r="X34" s="81"/>
      <c r="Y34" s="73"/>
      <c r="Z34" s="73"/>
      <c r="AA34" s="73"/>
      <c r="AB34" s="73"/>
      <c r="AC34" s="73"/>
      <c r="AD34" s="73"/>
      <c r="AE34" s="73"/>
      <c r="AF34" s="73"/>
      <c r="AG34" s="73"/>
      <c r="AH34" s="73"/>
      <c r="AI34" s="73"/>
      <c r="AJ34" s="73"/>
      <c r="AK34" s="73"/>
      <c r="AL34" s="73"/>
      <c r="AM34" s="73"/>
      <c r="AN34" s="73"/>
      <c r="AO34" s="73"/>
    </row>
    <row r="35" ht="39" hidden="1" customHeight="1" spans="1:41">
      <c r="A35" s="34"/>
      <c r="B35" s="40" t="s">
        <v>114</v>
      </c>
      <c r="C35" s="41"/>
      <c r="D35" s="41"/>
      <c r="E35" s="42"/>
      <c r="F35" s="53"/>
      <c r="G35" s="54">
        <f>G36</f>
        <v>0</v>
      </c>
      <c r="H35" s="54">
        <f>H36</f>
        <v>0</v>
      </c>
      <c r="I35" s="54">
        <f>I36</f>
        <v>0</v>
      </c>
      <c r="J35" s="54">
        <f>J36</f>
        <v>0</v>
      </c>
      <c r="K35" s="54">
        <f>K36</f>
        <v>0</v>
      </c>
      <c r="L35" s="73"/>
      <c r="M35" s="73"/>
      <c r="N35" s="74"/>
      <c r="O35" s="73"/>
      <c r="P35" s="73"/>
      <c r="Q35" s="73"/>
      <c r="R35" s="73"/>
      <c r="S35" s="73"/>
      <c r="T35" s="73"/>
      <c r="U35" s="73"/>
      <c r="V35" s="73"/>
      <c r="W35" s="81"/>
      <c r="X35" s="81"/>
      <c r="Y35" s="73"/>
      <c r="Z35" s="73"/>
      <c r="AA35" s="73"/>
      <c r="AB35" s="73"/>
      <c r="AC35" s="73"/>
      <c r="AD35" s="73"/>
      <c r="AE35" s="73"/>
      <c r="AF35" s="73"/>
      <c r="AG35" s="73"/>
      <c r="AH35" s="73"/>
      <c r="AI35" s="73"/>
      <c r="AJ35" s="73"/>
      <c r="AK35" s="73"/>
      <c r="AL35" s="73"/>
      <c r="AM35" s="73"/>
      <c r="AN35" s="73"/>
      <c r="AO35" s="73"/>
    </row>
    <row r="36" ht="39" hidden="1" customHeight="1" spans="1:41">
      <c r="A36" s="34"/>
      <c r="B36" s="50" t="s">
        <v>79</v>
      </c>
      <c r="C36" s="51"/>
      <c r="D36" s="51"/>
      <c r="E36" s="51"/>
      <c r="F36" s="53"/>
      <c r="G36" s="54"/>
      <c r="H36" s="54"/>
      <c r="I36" s="54"/>
      <c r="J36" s="54"/>
      <c r="K36" s="54"/>
      <c r="L36" s="73"/>
      <c r="M36" s="73"/>
      <c r="N36" s="74"/>
      <c r="O36" s="73"/>
      <c r="P36" s="73"/>
      <c r="Q36" s="73"/>
      <c r="R36" s="73"/>
      <c r="S36" s="73"/>
      <c r="T36" s="73"/>
      <c r="U36" s="73"/>
      <c r="V36" s="73"/>
      <c r="W36" s="81"/>
      <c r="X36" s="81"/>
      <c r="Y36" s="73"/>
      <c r="Z36" s="73"/>
      <c r="AA36" s="73"/>
      <c r="AB36" s="73"/>
      <c r="AC36" s="73"/>
      <c r="AD36" s="73"/>
      <c r="AE36" s="73"/>
      <c r="AF36" s="73"/>
      <c r="AG36" s="73"/>
      <c r="AH36" s="73"/>
      <c r="AI36" s="73"/>
      <c r="AJ36" s="73"/>
      <c r="AK36" s="73"/>
      <c r="AL36" s="73"/>
      <c r="AM36" s="73"/>
      <c r="AN36" s="73"/>
      <c r="AO36" s="73"/>
    </row>
    <row r="37" ht="39" customHeight="1" spans="1:41">
      <c r="A37" s="34"/>
      <c r="B37" s="40" t="s">
        <v>115</v>
      </c>
      <c r="C37" s="41"/>
      <c r="D37" s="41"/>
      <c r="E37" s="42"/>
      <c r="F37" s="53"/>
      <c r="G37" s="54">
        <f>G38</f>
        <v>420</v>
      </c>
      <c r="H37" s="54">
        <f>H38</f>
        <v>0</v>
      </c>
      <c r="I37" s="54">
        <f>I38</f>
        <v>420</v>
      </c>
      <c r="J37" s="54">
        <f>J38</f>
        <v>0</v>
      </c>
      <c r="K37" s="54">
        <f>K38</f>
        <v>0</v>
      </c>
      <c r="L37" s="73"/>
      <c r="M37" s="73"/>
      <c r="N37" s="74"/>
      <c r="O37" s="73"/>
      <c r="P37" s="73"/>
      <c r="Q37" s="73"/>
      <c r="R37" s="73"/>
      <c r="S37" s="73"/>
      <c r="T37" s="73"/>
      <c r="U37" s="73"/>
      <c r="V37" s="73"/>
      <c r="W37" s="81"/>
      <c r="X37" s="81"/>
      <c r="Y37" s="73"/>
      <c r="Z37" s="73"/>
      <c r="AA37" s="73"/>
      <c r="AB37" s="73"/>
      <c r="AC37" s="73"/>
      <c r="AD37" s="73"/>
      <c r="AE37" s="73"/>
      <c r="AF37" s="73"/>
      <c r="AG37" s="73"/>
      <c r="AH37" s="73"/>
      <c r="AI37" s="73"/>
      <c r="AJ37" s="73"/>
      <c r="AK37" s="73"/>
      <c r="AL37" s="73"/>
      <c r="AM37" s="73"/>
      <c r="AN37" s="73"/>
      <c r="AO37" s="73"/>
    </row>
    <row r="38" ht="93.6" spans="1:41">
      <c r="A38" s="45">
        <v>8</v>
      </c>
      <c r="B38" s="46" t="s">
        <v>116</v>
      </c>
      <c r="C38" s="46" t="s">
        <v>54</v>
      </c>
      <c r="D38" s="46" t="s">
        <v>117</v>
      </c>
      <c r="E38" s="45" t="s">
        <v>118</v>
      </c>
      <c r="F38" s="46" t="s">
        <v>119</v>
      </c>
      <c r="G38" s="47">
        <v>420</v>
      </c>
      <c r="H38" s="48"/>
      <c r="I38" s="48">
        <v>420</v>
      </c>
      <c r="J38" s="48"/>
      <c r="K38" s="48"/>
      <c r="L38" s="45" t="s">
        <v>120</v>
      </c>
      <c r="M38" s="46" t="s">
        <v>121</v>
      </c>
      <c r="N38" s="46" t="s">
        <v>122</v>
      </c>
      <c r="O38" s="46">
        <v>51</v>
      </c>
      <c r="P38" s="46">
        <v>51</v>
      </c>
      <c r="Q38" s="78">
        <f>SUM(R38:S38)</f>
        <v>0.16</v>
      </c>
      <c r="R38" s="48">
        <v>0.06</v>
      </c>
      <c r="S38" s="48">
        <v>0.1</v>
      </c>
      <c r="T38" s="79">
        <f>SUM(U38:V38)</f>
        <v>0.92</v>
      </c>
      <c r="U38" s="48">
        <v>0.32</v>
      </c>
      <c r="V38" s="48">
        <v>0.6</v>
      </c>
      <c r="W38" s="45" t="s">
        <v>61</v>
      </c>
      <c r="X38" s="80" t="s">
        <v>62</v>
      </c>
      <c r="Y38" s="45" t="s">
        <v>123</v>
      </c>
      <c r="Z38" s="45" t="s">
        <v>64</v>
      </c>
      <c r="AA38" s="90" t="s">
        <v>124</v>
      </c>
      <c r="AB38" s="45"/>
      <c r="AC38" s="73"/>
      <c r="AD38" s="73"/>
      <c r="AE38" s="73"/>
      <c r="AF38" s="73"/>
      <c r="AG38" s="73"/>
      <c r="AH38" s="73"/>
      <c r="AI38" s="73"/>
      <c r="AJ38" s="73"/>
      <c r="AK38" s="73"/>
      <c r="AL38" s="73"/>
      <c r="AM38" s="73"/>
      <c r="AN38" s="73"/>
      <c r="AO38" s="73"/>
    </row>
    <row r="39" s="4" customFormat="1" ht="39" customHeight="1" spans="1:41">
      <c r="A39" s="34"/>
      <c r="B39" s="40" t="s">
        <v>125</v>
      </c>
      <c r="C39" s="41"/>
      <c r="D39" s="41"/>
      <c r="E39" s="42"/>
      <c r="F39" s="53"/>
      <c r="G39" s="54"/>
      <c r="H39" s="54"/>
      <c r="I39" s="54"/>
      <c r="J39" s="54"/>
      <c r="K39" s="54"/>
      <c r="L39" s="73"/>
      <c r="M39" s="73"/>
      <c r="N39" s="74"/>
      <c r="O39" s="73"/>
      <c r="P39" s="73"/>
      <c r="Q39" s="73"/>
      <c r="R39" s="73"/>
      <c r="S39" s="73"/>
      <c r="T39" s="73"/>
      <c r="U39" s="73"/>
      <c r="V39" s="73"/>
      <c r="W39" s="81"/>
      <c r="X39" s="81"/>
      <c r="Y39" s="73"/>
      <c r="Z39" s="73"/>
      <c r="AA39" s="73"/>
      <c r="AB39" s="73"/>
      <c r="AC39" s="73"/>
      <c r="AD39" s="73"/>
      <c r="AE39" s="73"/>
      <c r="AF39" s="73"/>
      <c r="AG39" s="73"/>
      <c r="AH39" s="73"/>
      <c r="AI39" s="73"/>
      <c r="AJ39" s="73"/>
      <c r="AK39" s="73"/>
      <c r="AL39" s="73"/>
      <c r="AM39" s="73"/>
      <c r="AN39" s="73"/>
      <c r="AO39" s="73"/>
    </row>
    <row r="40" s="4" customFormat="1" ht="39" customHeight="1" spans="1:41">
      <c r="A40" s="34"/>
      <c r="B40" s="50" t="s">
        <v>79</v>
      </c>
      <c r="C40" s="51"/>
      <c r="D40" s="51"/>
      <c r="E40" s="51"/>
      <c r="F40" s="53"/>
      <c r="G40" s="54"/>
      <c r="H40" s="54"/>
      <c r="I40" s="54"/>
      <c r="J40" s="54"/>
      <c r="K40" s="54"/>
      <c r="L40" s="73"/>
      <c r="M40" s="73"/>
      <c r="N40" s="74"/>
      <c r="O40" s="73"/>
      <c r="P40" s="73"/>
      <c r="Q40" s="73"/>
      <c r="R40" s="73"/>
      <c r="S40" s="73"/>
      <c r="T40" s="73"/>
      <c r="U40" s="73"/>
      <c r="V40" s="73"/>
      <c r="W40" s="81"/>
      <c r="X40" s="81"/>
      <c r="Y40" s="73"/>
      <c r="Z40" s="73"/>
      <c r="AA40" s="73"/>
      <c r="AB40" s="73"/>
      <c r="AC40" s="73"/>
      <c r="AD40" s="73"/>
      <c r="AE40" s="73"/>
      <c r="AF40" s="73"/>
      <c r="AG40" s="73"/>
      <c r="AH40" s="73"/>
      <c r="AI40" s="73"/>
      <c r="AJ40" s="73"/>
      <c r="AK40" s="73"/>
      <c r="AL40" s="73"/>
      <c r="AM40" s="73"/>
      <c r="AN40" s="73"/>
      <c r="AO40" s="73"/>
    </row>
    <row r="41" ht="39" customHeight="1" spans="1:41">
      <c r="A41" s="34"/>
      <c r="B41" s="35" t="s">
        <v>126</v>
      </c>
      <c r="C41" s="36"/>
      <c r="D41" s="36"/>
      <c r="E41" s="37"/>
      <c r="F41" s="53"/>
      <c r="G41" s="54">
        <f>G42+G45+G47+G52+G55+G58+G62++G69+G67+G71+G75+G77+G79+G82</f>
        <v>20912.335</v>
      </c>
      <c r="H41" s="54">
        <f>H42+H45+H47+H52+H55+H58+H62++H69+H67+H71+H75+H77+H79+H82</f>
        <v>19299.335</v>
      </c>
      <c r="I41" s="54">
        <f>I42+I45+I47+I52+I55+I58+I62++I69+I67+I71+I75+I77+I79+I82</f>
        <v>1015</v>
      </c>
      <c r="J41" s="54">
        <f>J42+J45+J47+J52+J55+J58+J62++J69+J67+J71+J75+J77+J79+J82</f>
        <v>100</v>
      </c>
      <c r="K41" s="54">
        <f>K42+K45+K47+K52+K55+K58+K62++K69+K67+K71+K75+K77+K79+K82</f>
        <v>498</v>
      </c>
      <c r="L41" s="73"/>
      <c r="M41" s="73"/>
      <c r="N41" s="74"/>
      <c r="O41" s="73"/>
      <c r="P41" s="73"/>
      <c r="Q41" s="73"/>
      <c r="R41" s="73"/>
      <c r="S41" s="73"/>
      <c r="T41" s="73"/>
      <c r="U41" s="73"/>
      <c r="V41" s="73"/>
      <c r="W41" s="81"/>
      <c r="X41" s="81"/>
      <c r="Y41" s="73"/>
      <c r="Z41" s="73"/>
      <c r="AA41" s="73"/>
      <c r="AB41" s="73"/>
      <c r="AC41" s="73"/>
      <c r="AD41" s="73"/>
      <c r="AE41" s="73"/>
      <c r="AF41" s="73"/>
      <c r="AG41" s="73"/>
      <c r="AH41" s="73"/>
      <c r="AI41" s="73"/>
      <c r="AJ41" s="73"/>
      <c r="AK41" s="73"/>
      <c r="AL41" s="73"/>
      <c r="AM41" s="73"/>
      <c r="AN41" s="73"/>
      <c r="AO41" s="73"/>
    </row>
    <row r="42" ht="39" customHeight="1" spans="1:41">
      <c r="A42" s="34"/>
      <c r="B42" s="40" t="s">
        <v>52</v>
      </c>
      <c r="C42" s="41"/>
      <c r="D42" s="41"/>
      <c r="E42" s="42"/>
      <c r="F42" s="53"/>
      <c r="G42" s="54">
        <f>G43+G44</f>
        <v>516</v>
      </c>
      <c r="H42" s="54">
        <f>H43+H44</f>
        <v>516</v>
      </c>
      <c r="I42" s="54">
        <f>I43+I44</f>
        <v>0</v>
      </c>
      <c r="J42" s="54">
        <f>J43+J44</f>
        <v>0</v>
      </c>
      <c r="K42" s="54">
        <f>K43+K44</f>
        <v>0</v>
      </c>
      <c r="L42" s="73"/>
      <c r="M42" s="73"/>
      <c r="N42" s="74"/>
      <c r="O42" s="73"/>
      <c r="P42" s="73"/>
      <c r="Q42" s="73"/>
      <c r="R42" s="73"/>
      <c r="S42" s="73"/>
      <c r="T42" s="73"/>
      <c r="U42" s="73"/>
      <c r="V42" s="73"/>
      <c r="W42" s="81"/>
      <c r="X42" s="81"/>
      <c r="Y42" s="73"/>
      <c r="Z42" s="73"/>
      <c r="AA42" s="73"/>
      <c r="AB42" s="73"/>
      <c r="AC42" s="73"/>
      <c r="AD42" s="73"/>
      <c r="AE42" s="73"/>
      <c r="AF42" s="73"/>
      <c r="AG42" s="73"/>
      <c r="AH42" s="73"/>
      <c r="AI42" s="73"/>
      <c r="AJ42" s="73"/>
      <c r="AK42" s="73"/>
      <c r="AL42" s="73"/>
      <c r="AM42" s="73"/>
      <c r="AN42" s="73"/>
      <c r="AO42" s="73"/>
    </row>
    <row r="43" ht="115" customHeight="1" spans="1:41">
      <c r="A43" s="45">
        <v>9</v>
      </c>
      <c r="B43" s="46" t="s">
        <v>127</v>
      </c>
      <c r="C43" s="46" t="s">
        <v>54</v>
      </c>
      <c r="D43" s="46" t="s">
        <v>128</v>
      </c>
      <c r="E43" s="45" t="s">
        <v>95</v>
      </c>
      <c r="F43" s="46" t="s">
        <v>129</v>
      </c>
      <c r="G43" s="47">
        <v>360</v>
      </c>
      <c r="H43" s="48">
        <v>360</v>
      </c>
      <c r="I43" s="48"/>
      <c r="J43" s="48"/>
      <c r="K43" s="48"/>
      <c r="L43" s="45" t="s">
        <v>91</v>
      </c>
      <c r="M43" s="46" t="s">
        <v>130</v>
      </c>
      <c r="N43" s="46" t="s">
        <v>131</v>
      </c>
      <c r="O43" s="46">
        <v>6</v>
      </c>
      <c r="P43" s="46">
        <v>3</v>
      </c>
      <c r="Q43" s="78">
        <f>R43+S43</f>
        <v>0.06</v>
      </c>
      <c r="R43" s="48">
        <v>0.01</v>
      </c>
      <c r="S43" s="48">
        <v>0.05</v>
      </c>
      <c r="T43" s="79">
        <f>U43+V43</f>
        <v>0.3</v>
      </c>
      <c r="U43" s="48">
        <v>0.05</v>
      </c>
      <c r="V43" s="48">
        <v>0.25</v>
      </c>
      <c r="W43" s="45" t="s">
        <v>61</v>
      </c>
      <c r="X43" s="80" t="s">
        <v>62</v>
      </c>
      <c r="Y43" s="45" t="s">
        <v>61</v>
      </c>
      <c r="Z43" s="45" t="s">
        <v>62</v>
      </c>
      <c r="AA43" s="90" t="s">
        <v>91</v>
      </c>
      <c r="AB43" s="45"/>
      <c r="AC43" s="73"/>
      <c r="AD43" s="73"/>
      <c r="AE43" s="73"/>
      <c r="AF43" s="73"/>
      <c r="AG43" s="73"/>
      <c r="AH43" s="73"/>
      <c r="AI43" s="73"/>
      <c r="AJ43" s="73"/>
      <c r="AK43" s="73"/>
      <c r="AL43" s="73"/>
      <c r="AM43" s="73"/>
      <c r="AN43" s="73"/>
      <c r="AO43" s="73"/>
    </row>
    <row r="44" ht="115" customHeight="1" spans="1:41">
      <c r="A44" s="45">
        <v>10</v>
      </c>
      <c r="B44" s="46" t="s">
        <v>132</v>
      </c>
      <c r="C44" s="46" t="s">
        <v>54</v>
      </c>
      <c r="D44" s="46" t="s">
        <v>55</v>
      </c>
      <c r="E44" s="45" t="s">
        <v>56</v>
      </c>
      <c r="F44" s="46" t="s">
        <v>133</v>
      </c>
      <c r="G44" s="47">
        <v>156</v>
      </c>
      <c r="H44" s="48">
        <f>500-344</f>
        <v>156</v>
      </c>
      <c r="I44" s="48"/>
      <c r="J44" s="48"/>
      <c r="K44" s="48"/>
      <c r="L44" s="45" t="s">
        <v>58</v>
      </c>
      <c r="M44" s="46" t="s">
        <v>134</v>
      </c>
      <c r="N44" s="46" t="s">
        <v>135</v>
      </c>
      <c r="O44" s="46">
        <v>51</v>
      </c>
      <c r="P44" s="46">
        <v>51</v>
      </c>
      <c r="Q44" s="78">
        <f>R44+S44</f>
        <v>0.025</v>
      </c>
      <c r="R44" s="48">
        <v>0.025</v>
      </c>
      <c r="S44" s="48"/>
      <c r="T44" s="79">
        <f>U44+V44</f>
        <v>0.12</v>
      </c>
      <c r="U44" s="48">
        <v>0.12</v>
      </c>
      <c r="V44" s="48"/>
      <c r="W44" s="45" t="s">
        <v>61</v>
      </c>
      <c r="X44" s="80" t="s">
        <v>62</v>
      </c>
      <c r="Y44" s="45" t="s">
        <v>61</v>
      </c>
      <c r="Z44" s="45" t="s">
        <v>62</v>
      </c>
      <c r="AA44" s="90" t="s">
        <v>65</v>
      </c>
      <c r="AB44" s="45"/>
      <c r="AC44" s="73"/>
      <c r="AD44" s="73"/>
      <c r="AE44" s="73"/>
      <c r="AF44" s="73"/>
      <c r="AG44" s="73"/>
      <c r="AH44" s="73"/>
      <c r="AI44" s="73"/>
      <c r="AJ44" s="73"/>
      <c r="AK44" s="73"/>
      <c r="AL44" s="73"/>
      <c r="AM44" s="73"/>
      <c r="AN44" s="73"/>
      <c r="AO44" s="73"/>
    </row>
    <row r="45" ht="39" customHeight="1" spans="1:41">
      <c r="A45" s="34"/>
      <c r="B45" s="40" t="s">
        <v>78</v>
      </c>
      <c r="C45" s="41"/>
      <c r="D45" s="41"/>
      <c r="E45" s="42"/>
      <c r="F45" s="53"/>
      <c r="G45" s="54">
        <f>G46</f>
        <v>0</v>
      </c>
      <c r="H45" s="54">
        <f>H46</f>
        <v>0</v>
      </c>
      <c r="I45" s="54">
        <f>I46</f>
        <v>0</v>
      </c>
      <c r="J45" s="54">
        <f>J46</f>
        <v>0</v>
      </c>
      <c r="K45" s="54">
        <f>K46</f>
        <v>0</v>
      </c>
      <c r="L45" s="73"/>
      <c r="M45" s="73"/>
      <c r="N45" s="74"/>
      <c r="O45" s="73"/>
      <c r="P45" s="73"/>
      <c r="Q45" s="73"/>
      <c r="R45" s="73"/>
      <c r="S45" s="73"/>
      <c r="T45" s="73"/>
      <c r="U45" s="73"/>
      <c r="V45" s="73"/>
      <c r="W45" s="81"/>
      <c r="X45" s="81"/>
      <c r="Y45" s="73"/>
      <c r="Z45" s="73"/>
      <c r="AA45" s="73"/>
      <c r="AB45" s="73"/>
      <c r="AC45" s="73"/>
      <c r="AD45" s="73"/>
      <c r="AE45" s="73"/>
      <c r="AF45" s="73"/>
      <c r="AG45" s="73"/>
      <c r="AH45" s="73"/>
      <c r="AI45" s="73"/>
      <c r="AJ45" s="73"/>
      <c r="AK45" s="73"/>
      <c r="AL45" s="73"/>
      <c r="AM45" s="73"/>
      <c r="AN45" s="73"/>
      <c r="AO45" s="73"/>
    </row>
    <row r="46" ht="39" customHeight="1" spans="1:41">
      <c r="A46" s="34"/>
      <c r="B46" s="50" t="s">
        <v>79</v>
      </c>
      <c r="C46" s="51"/>
      <c r="D46" s="51"/>
      <c r="E46" s="51"/>
      <c r="F46" s="53"/>
      <c r="G46" s="54"/>
      <c r="H46" s="54"/>
      <c r="I46" s="54"/>
      <c r="J46" s="54"/>
      <c r="K46" s="54"/>
      <c r="L46" s="73"/>
      <c r="M46" s="73"/>
      <c r="N46" s="74"/>
      <c r="O46" s="73"/>
      <c r="P46" s="73"/>
      <c r="Q46" s="73"/>
      <c r="R46" s="73"/>
      <c r="S46" s="73"/>
      <c r="T46" s="73"/>
      <c r="U46" s="73"/>
      <c r="V46" s="73"/>
      <c r="W46" s="81"/>
      <c r="X46" s="81"/>
      <c r="Y46" s="73"/>
      <c r="Z46" s="73"/>
      <c r="AA46" s="73"/>
      <c r="AB46" s="73"/>
      <c r="AC46" s="73"/>
      <c r="AD46" s="73"/>
      <c r="AE46" s="73"/>
      <c r="AF46" s="73"/>
      <c r="AG46" s="73"/>
      <c r="AH46" s="73"/>
      <c r="AI46" s="73"/>
      <c r="AJ46" s="73"/>
      <c r="AK46" s="73"/>
      <c r="AL46" s="73"/>
      <c r="AM46" s="73"/>
      <c r="AN46" s="73"/>
      <c r="AO46" s="73"/>
    </row>
    <row r="47" ht="39" customHeight="1" spans="1:41">
      <c r="A47" s="34"/>
      <c r="B47" s="40" t="s">
        <v>136</v>
      </c>
      <c r="C47" s="59"/>
      <c r="D47" s="59"/>
      <c r="E47" s="60"/>
      <c r="F47" s="53"/>
      <c r="G47" s="54">
        <f>SUM(G48:G51)</f>
        <v>2698</v>
      </c>
      <c r="H47" s="54">
        <f>SUM(H48:H51)</f>
        <v>2698</v>
      </c>
      <c r="I47" s="54">
        <f>SUM(I48:I51)</f>
        <v>0</v>
      </c>
      <c r="J47" s="54">
        <f>SUM(J48:J51)</f>
        <v>0</v>
      </c>
      <c r="K47" s="54">
        <f>SUM(K48:K51)</f>
        <v>0</v>
      </c>
      <c r="L47" s="73"/>
      <c r="M47" s="73"/>
      <c r="N47" s="74"/>
      <c r="O47" s="73"/>
      <c r="P47" s="73"/>
      <c r="Q47" s="73"/>
      <c r="R47" s="73"/>
      <c r="S47" s="73"/>
      <c r="T47" s="73"/>
      <c r="U47" s="73"/>
      <c r="V47" s="73"/>
      <c r="W47" s="81"/>
      <c r="X47" s="81"/>
      <c r="Y47" s="73"/>
      <c r="Z47" s="73"/>
      <c r="AA47" s="73"/>
      <c r="AB47" s="73"/>
      <c r="AC47" s="73"/>
      <c r="AD47" s="73"/>
      <c r="AE47" s="73"/>
      <c r="AF47" s="73"/>
      <c r="AG47" s="73"/>
      <c r="AH47" s="73"/>
      <c r="AI47" s="73"/>
      <c r="AJ47" s="73"/>
      <c r="AK47" s="73"/>
      <c r="AL47" s="73"/>
      <c r="AM47" s="73"/>
      <c r="AN47" s="73"/>
      <c r="AO47" s="73"/>
    </row>
    <row r="48" ht="167" customHeight="1" spans="1:41">
      <c r="A48" s="45">
        <v>11</v>
      </c>
      <c r="B48" s="46" t="s">
        <v>137</v>
      </c>
      <c r="C48" s="46" t="s">
        <v>138</v>
      </c>
      <c r="D48" s="46" t="s">
        <v>139</v>
      </c>
      <c r="E48" s="45" t="s">
        <v>56</v>
      </c>
      <c r="F48" s="46" t="s">
        <v>140</v>
      </c>
      <c r="G48" s="47">
        <v>1050</v>
      </c>
      <c r="H48" s="48">
        <v>1050</v>
      </c>
      <c r="I48" s="48"/>
      <c r="J48" s="48"/>
      <c r="K48" s="48"/>
      <c r="L48" s="45" t="s">
        <v>58</v>
      </c>
      <c r="M48" s="46" t="s">
        <v>141</v>
      </c>
      <c r="N48" s="46" t="s">
        <v>142</v>
      </c>
      <c r="O48" s="46">
        <v>51</v>
      </c>
      <c r="P48" s="46">
        <v>51</v>
      </c>
      <c r="Q48" s="78">
        <f>R48+S48</f>
        <v>0.84</v>
      </c>
      <c r="R48" s="48">
        <v>0.84</v>
      </c>
      <c r="S48" s="48"/>
      <c r="T48" s="79">
        <f>U48+V48</f>
        <v>4.12</v>
      </c>
      <c r="U48" s="48">
        <v>4.12</v>
      </c>
      <c r="V48" s="48"/>
      <c r="W48" s="45" t="s">
        <v>61</v>
      </c>
      <c r="X48" s="80" t="s">
        <v>62</v>
      </c>
      <c r="Y48" s="45" t="s">
        <v>143</v>
      </c>
      <c r="Z48" s="45" t="s">
        <v>144</v>
      </c>
      <c r="AA48" s="90" t="s">
        <v>65</v>
      </c>
      <c r="AB48" s="45"/>
      <c r="AC48" s="73"/>
      <c r="AD48" s="73"/>
      <c r="AE48" s="73"/>
      <c r="AF48" s="73"/>
      <c r="AG48" s="73"/>
      <c r="AH48" s="73"/>
      <c r="AI48" s="73"/>
      <c r="AJ48" s="73"/>
      <c r="AK48" s="73"/>
      <c r="AL48" s="73"/>
      <c r="AM48" s="73"/>
      <c r="AN48" s="73"/>
      <c r="AO48" s="73"/>
    </row>
    <row r="49" ht="194" customHeight="1" spans="1:41">
      <c r="A49" s="45">
        <v>12</v>
      </c>
      <c r="B49" s="46" t="s">
        <v>145</v>
      </c>
      <c r="C49" s="46" t="s">
        <v>54</v>
      </c>
      <c r="D49" s="46" t="s">
        <v>117</v>
      </c>
      <c r="E49" s="45" t="s">
        <v>118</v>
      </c>
      <c r="F49" s="46" t="s">
        <v>146</v>
      </c>
      <c r="G49" s="47">
        <v>700</v>
      </c>
      <c r="H49" s="48">
        <v>700</v>
      </c>
      <c r="I49" s="48"/>
      <c r="J49" s="48"/>
      <c r="K49" s="48"/>
      <c r="L49" s="45" t="s">
        <v>147</v>
      </c>
      <c r="M49" s="46" t="s">
        <v>148</v>
      </c>
      <c r="N49" s="46" t="s">
        <v>149</v>
      </c>
      <c r="O49" s="46">
        <v>51</v>
      </c>
      <c r="P49" s="46">
        <v>51</v>
      </c>
      <c r="Q49" s="78">
        <f>SUM(R49:S49)</f>
        <v>0.83</v>
      </c>
      <c r="R49" s="48">
        <v>0.06</v>
      </c>
      <c r="S49" s="48">
        <v>0.77</v>
      </c>
      <c r="T49" s="79">
        <f>SUM(U49:V49)</f>
        <v>1.24</v>
      </c>
      <c r="U49" s="48">
        <v>0.24</v>
      </c>
      <c r="V49" s="48">
        <v>1</v>
      </c>
      <c r="W49" s="45" t="s">
        <v>61</v>
      </c>
      <c r="X49" s="80" t="s">
        <v>62</v>
      </c>
      <c r="Y49" s="45" t="s">
        <v>143</v>
      </c>
      <c r="Z49" s="45" t="s">
        <v>144</v>
      </c>
      <c r="AA49" s="90" t="s">
        <v>124</v>
      </c>
      <c r="AB49" s="45"/>
      <c r="AC49" s="73"/>
      <c r="AD49" s="73"/>
      <c r="AE49" s="73"/>
      <c r="AF49" s="73"/>
      <c r="AG49" s="73"/>
      <c r="AH49" s="73"/>
      <c r="AI49" s="73"/>
      <c r="AJ49" s="73"/>
      <c r="AK49" s="73"/>
      <c r="AL49" s="73"/>
      <c r="AM49" s="73"/>
      <c r="AN49" s="73"/>
      <c r="AO49" s="73"/>
    </row>
    <row r="50" ht="125" customHeight="1" spans="1:41">
      <c r="A50" s="45">
        <v>13</v>
      </c>
      <c r="B50" s="46" t="s">
        <v>150</v>
      </c>
      <c r="C50" s="46" t="s">
        <v>54</v>
      </c>
      <c r="D50" s="46" t="s">
        <v>151</v>
      </c>
      <c r="E50" s="45" t="s">
        <v>152</v>
      </c>
      <c r="F50" s="46" t="s">
        <v>153</v>
      </c>
      <c r="G50" s="47">
        <v>50</v>
      </c>
      <c r="H50" s="48">
        <v>50</v>
      </c>
      <c r="I50" s="48"/>
      <c r="J50" s="48"/>
      <c r="K50" s="48"/>
      <c r="L50" s="45" t="s">
        <v>147</v>
      </c>
      <c r="M50" s="46" t="s">
        <v>154</v>
      </c>
      <c r="N50" s="46" t="s">
        <v>155</v>
      </c>
      <c r="O50" s="46">
        <v>51</v>
      </c>
      <c r="P50" s="46">
        <v>51</v>
      </c>
      <c r="Q50" s="78">
        <f>SUM(R50:S50)</f>
        <v>0.41</v>
      </c>
      <c r="R50" s="48">
        <v>0.01</v>
      </c>
      <c r="S50" s="48">
        <v>0.4</v>
      </c>
      <c r="T50" s="79">
        <f>SUM(U50:V50)</f>
        <v>0.05</v>
      </c>
      <c r="U50" s="48">
        <v>0.01</v>
      </c>
      <c r="V50" s="48">
        <v>0.04</v>
      </c>
      <c r="W50" s="45" t="s">
        <v>61</v>
      </c>
      <c r="X50" s="80" t="s">
        <v>62</v>
      </c>
      <c r="Y50" s="45" t="s">
        <v>143</v>
      </c>
      <c r="Z50" s="45" t="s">
        <v>144</v>
      </c>
      <c r="AA50" s="90" t="s">
        <v>124</v>
      </c>
      <c r="AB50" s="45"/>
      <c r="AC50" s="73"/>
      <c r="AD50" s="73"/>
      <c r="AE50" s="73"/>
      <c r="AF50" s="73"/>
      <c r="AG50" s="73"/>
      <c r="AH50" s="73"/>
      <c r="AI50" s="73"/>
      <c r="AJ50" s="73"/>
      <c r="AK50" s="73"/>
      <c r="AL50" s="73"/>
      <c r="AM50" s="73"/>
      <c r="AN50" s="73"/>
      <c r="AO50" s="73"/>
    </row>
    <row r="51" s="4" customFormat="1" ht="170" customHeight="1" spans="1:41">
      <c r="A51" s="45">
        <v>14</v>
      </c>
      <c r="B51" s="46" t="s">
        <v>156</v>
      </c>
      <c r="C51" s="46" t="s">
        <v>54</v>
      </c>
      <c r="D51" s="46" t="s">
        <v>157</v>
      </c>
      <c r="E51" s="45" t="s">
        <v>101</v>
      </c>
      <c r="F51" s="46" t="s">
        <v>158</v>
      </c>
      <c r="G51" s="47">
        <v>898</v>
      </c>
      <c r="H51" s="48">
        <v>898</v>
      </c>
      <c r="I51" s="48"/>
      <c r="J51" s="48"/>
      <c r="K51" s="48"/>
      <c r="L51" s="45" t="s">
        <v>159</v>
      </c>
      <c r="M51" s="46" t="s">
        <v>160</v>
      </c>
      <c r="N51" s="46" t="s">
        <v>161</v>
      </c>
      <c r="O51" s="46">
        <v>51</v>
      </c>
      <c r="P51" s="46">
        <v>51</v>
      </c>
      <c r="Q51" s="78">
        <v>0.59</v>
      </c>
      <c r="R51" s="48"/>
      <c r="S51" s="48">
        <v>0.59</v>
      </c>
      <c r="T51" s="79">
        <v>1.02</v>
      </c>
      <c r="U51" s="48"/>
      <c r="V51" s="48">
        <v>1.02</v>
      </c>
      <c r="W51" s="45" t="s">
        <v>61</v>
      </c>
      <c r="X51" s="80" t="s">
        <v>62</v>
      </c>
      <c r="Y51" s="45" t="s">
        <v>143</v>
      </c>
      <c r="Z51" s="45" t="s">
        <v>144</v>
      </c>
      <c r="AA51" s="90"/>
      <c r="AB51" s="45"/>
      <c r="AC51" s="73"/>
      <c r="AD51" s="73"/>
      <c r="AE51" s="73"/>
      <c r="AF51" s="73"/>
      <c r="AG51" s="73"/>
      <c r="AH51" s="73"/>
      <c r="AI51" s="73"/>
      <c r="AJ51" s="73"/>
      <c r="AK51" s="73"/>
      <c r="AL51" s="73"/>
      <c r="AM51" s="73"/>
      <c r="AN51" s="73"/>
      <c r="AO51" s="73"/>
    </row>
    <row r="52" ht="39" customHeight="1" spans="1:41">
      <c r="A52" s="34"/>
      <c r="B52" s="40" t="s">
        <v>162</v>
      </c>
      <c r="C52" s="41"/>
      <c r="D52" s="41"/>
      <c r="E52" s="42"/>
      <c r="F52" s="53"/>
      <c r="G52" s="54">
        <f>SUM(G53:G54)</f>
        <v>85</v>
      </c>
      <c r="H52" s="54">
        <f>SUM(H53:H54)</f>
        <v>85</v>
      </c>
      <c r="I52" s="54">
        <f>SUM(I53:I54)</f>
        <v>0</v>
      </c>
      <c r="J52" s="54">
        <f>SUM(J53:J54)</f>
        <v>0</v>
      </c>
      <c r="K52" s="54">
        <f>SUM(K53:K54)</f>
        <v>0</v>
      </c>
      <c r="L52" s="73"/>
      <c r="M52" s="73"/>
      <c r="N52" s="74"/>
      <c r="O52" s="73"/>
      <c r="P52" s="73"/>
      <c r="Q52" s="73"/>
      <c r="R52" s="73"/>
      <c r="S52" s="73"/>
      <c r="T52" s="73"/>
      <c r="U52" s="73"/>
      <c r="V52" s="73"/>
      <c r="W52" s="81"/>
      <c r="X52" s="81"/>
      <c r="Y52" s="73"/>
      <c r="Z52" s="73"/>
      <c r="AA52" s="73"/>
      <c r="AB52" s="73"/>
      <c r="AC52" s="73"/>
      <c r="AD52" s="73"/>
      <c r="AE52" s="73"/>
      <c r="AF52" s="73"/>
      <c r="AG52" s="73"/>
      <c r="AH52" s="73"/>
      <c r="AI52" s="73"/>
      <c r="AJ52" s="73"/>
      <c r="AK52" s="73"/>
      <c r="AL52" s="73"/>
      <c r="AM52" s="73"/>
      <c r="AN52" s="73"/>
      <c r="AO52" s="73"/>
    </row>
    <row r="53" s="4" customFormat="1" ht="143" customHeight="1" spans="1:41">
      <c r="A53" s="45">
        <v>15</v>
      </c>
      <c r="B53" s="46" t="s">
        <v>163</v>
      </c>
      <c r="C53" s="46" t="s">
        <v>54</v>
      </c>
      <c r="D53" s="46" t="s">
        <v>83</v>
      </c>
      <c r="E53" s="45" t="s">
        <v>95</v>
      </c>
      <c r="F53" s="46" t="s">
        <v>164</v>
      </c>
      <c r="G53" s="47">
        <v>50</v>
      </c>
      <c r="H53" s="48">
        <v>50</v>
      </c>
      <c r="I53" s="48"/>
      <c r="J53" s="48"/>
      <c r="K53" s="48"/>
      <c r="L53" s="45" t="s">
        <v>91</v>
      </c>
      <c r="M53" s="46" t="s">
        <v>165</v>
      </c>
      <c r="N53" s="46" t="s">
        <v>166</v>
      </c>
      <c r="O53" s="46">
        <v>51</v>
      </c>
      <c r="P53" s="46">
        <v>51</v>
      </c>
      <c r="Q53" s="78">
        <v>1.6</v>
      </c>
      <c r="R53" s="48">
        <v>0.5</v>
      </c>
      <c r="S53" s="48">
        <v>1.1</v>
      </c>
      <c r="T53" s="79">
        <v>8</v>
      </c>
      <c r="U53" s="48">
        <v>2.5</v>
      </c>
      <c r="V53" s="48">
        <v>5.5</v>
      </c>
      <c r="W53" s="45" t="s">
        <v>61</v>
      </c>
      <c r="X53" s="80" t="s">
        <v>62</v>
      </c>
      <c r="Y53" s="45" t="s">
        <v>61</v>
      </c>
      <c r="Z53" s="45" t="s">
        <v>62</v>
      </c>
      <c r="AA53" s="90" t="s">
        <v>91</v>
      </c>
      <c r="AB53" s="45"/>
      <c r="AC53" s="73"/>
      <c r="AD53" s="73"/>
      <c r="AE53" s="73"/>
      <c r="AF53" s="73"/>
      <c r="AG53" s="73"/>
      <c r="AH53" s="73"/>
      <c r="AI53" s="73"/>
      <c r="AJ53" s="73"/>
      <c r="AK53" s="73"/>
      <c r="AL53" s="73"/>
      <c r="AM53" s="73"/>
      <c r="AN53" s="73"/>
      <c r="AO53" s="73"/>
    </row>
    <row r="54" s="4" customFormat="1" ht="143" customHeight="1" spans="1:41">
      <c r="A54" s="45">
        <v>16</v>
      </c>
      <c r="B54" s="46" t="s">
        <v>167</v>
      </c>
      <c r="C54" s="46" t="s">
        <v>54</v>
      </c>
      <c r="D54" s="46" t="s">
        <v>100</v>
      </c>
      <c r="E54" s="45" t="s">
        <v>168</v>
      </c>
      <c r="F54" s="46" t="s">
        <v>169</v>
      </c>
      <c r="G54" s="47">
        <v>35</v>
      </c>
      <c r="H54" s="48">
        <v>35</v>
      </c>
      <c r="I54" s="48"/>
      <c r="J54" s="48"/>
      <c r="K54" s="48"/>
      <c r="L54" s="45" t="s">
        <v>170</v>
      </c>
      <c r="M54" s="46" t="s">
        <v>171</v>
      </c>
      <c r="N54" s="46" t="s">
        <v>172</v>
      </c>
      <c r="O54" s="46">
        <v>51</v>
      </c>
      <c r="P54" s="46">
        <v>51</v>
      </c>
      <c r="Q54" s="78"/>
      <c r="R54" s="48"/>
      <c r="S54" s="48">
        <v>0.35</v>
      </c>
      <c r="T54" s="79"/>
      <c r="U54" s="48"/>
      <c r="V54" s="48">
        <v>0.87</v>
      </c>
      <c r="W54" s="45" t="s">
        <v>61</v>
      </c>
      <c r="X54" s="80" t="s">
        <v>62</v>
      </c>
      <c r="Y54" s="45" t="s">
        <v>61</v>
      </c>
      <c r="Z54" s="45" t="s">
        <v>62</v>
      </c>
      <c r="AA54" s="90"/>
      <c r="AB54" s="45"/>
      <c r="AC54" s="73"/>
      <c r="AD54" s="73"/>
      <c r="AE54" s="73"/>
      <c r="AF54" s="73"/>
      <c r="AG54" s="73"/>
      <c r="AH54" s="73"/>
      <c r="AI54" s="73"/>
      <c r="AJ54" s="73"/>
      <c r="AK54" s="73"/>
      <c r="AL54" s="73"/>
      <c r="AM54" s="73"/>
      <c r="AN54" s="73"/>
      <c r="AO54" s="73"/>
    </row>
    <row r="55" ht="42.9" customHeight="1" spans="1:41">
      <c r="A55" s="34"/>
      <c r="B55" s="40" t="s">
        <v>173</v>
      </c>
      <c r="C55" s="41"/>
      <c r="D55" s="41"/>
      <c r="E55" s="42"/>
      <c r="F55" s="53"/>
      <c r="G55" s="54">
        <f>SUM(G56:G57)</f>
        <v>210</v>
      </c>
      <c r="H55" s="54">
        <f>SUM(H56:H57)</f>
        <v>100</v>
      </c>
      <c r="I55" s="54">
        <f>SUM(I56:I57)</f>
        <v>0</v>
      </c>
      <c r="J55" s="54">
        <f>SUM(J56:J57)</f>
        <v>0</v>
      </c>
      <c r="K55" s="54">
        <f>SUM(K56:K57)</f>
        <v>110</v>
      </c>
      <c r="L55" s="73"/>
      <c r="M55" s="73"/>
      <c r="N55" s="74"/>
      <c r="O55" s="73"/>
      <c r="P55" s="73"/>
      <c r="Q55" s="73"/>
      <c r="R55" s="73"/>
      <c r="S55" s="73"/>
      <c r="T55" s="73"/>
      <c r="U55" s="73"/>
      <c r="V55" s="73"/>
      <c r="W55" s="81"/>
      <c r="X55" s="81"/>
      <c r="Y55" s="73"/>
      <c r="Z55" s="73"/>
      <c r="AA55" s="73"/>
      <c r="AB55" s="73"/>
      <c r="AC55" s="73"/>
      <c r="AD55" s="73"/>
      <c r="AE55" s="73"/>
      <c r="AF55" s="73"/>
      <c r="AG55" s="73"/>
      <c r="AH55" s="73"/>
      <c r="AI55" s="73"/>
      <c r="AJ55" s="73"/>
      <c r="AK55" s="73"/>
      <c r="AL55" s="73"/>
      <c r="AM55" s="73"/>
      <c r="AN55" s="73"/>
      <c r="AO55" s="73"/>
    </row>
    <row r="56" ht="174" customHeight="1" spans="1:41">
      <c r="A56" s="45">
        <v>17</v>
      </c>
      <c r="B56" s="46" t="s">
        <v>174</v>
      </c>
      <c r="C56" s="46" t="s">
        <v>54</v>
      </c>
      <c r="D56" s="46" t="s">
        <v>83</v>
      </c>
      <c r="E56" s="45" t="s">
        <v>95</v>
      </c>
      <c r="F56" s="46" t="s">
        <v>175</v>
      </c>
      <c r="G56" s="47">
        <v>110</v>
      </c>
      <c r="H56" s="48"/>
      <c r="I56" s="48"/>
      <c r="J56" s="48"/>
      <c r="K56" s="48">
        <v>110</v>
      </c>
      <c r="L56" s="45" t="s">
        <v>91</v>
      </c>
      <c r="M56" s="46" t="s">
        <v>176</v>
      </c>
      <c r="N56" s="46" t="s">
        <v>177</v>
      </c>
      <c r="O56" s="46">
        <v>2</v>
      </c>
      <c r="P56" s="46">
        <v>8</v>
      </c>
      <c r="Q56" s="78">
        <v>0.01</v>
      </c>
      <c r="R56" s="48"/>
      <c r="S56" s="48">
        <v>0.005</v>
      </c>
      <c r="T56" s="79">
        <f>U56+V56</f>
        <v>0.025</v>
      </c>
      <c r="U56" s="48"/>
      <c r="V56" s="48">
        <v>0.025</v>
      </c>
      <c r="W56" s="45" t="s">
        <v>61</v>
      </c>
      <c r="X56" s="80" t="s">
        <v>62</v>
      </c>
      <c r="Y56" s="45" t="s">
        <v>61</v>
      </c>
      <c r="Z56" s="45" t="s">
        <v>62</v>
      </c>
      <c r="AA56" s="90" t="s">
        <v>91</v>
      </c>
      <c r="AB56" s="45"/>
      <c r="AC56" s="73"/>
      <c r="AD56" s="73"/>
      <c r="AE56" s="73"/>
      <c r="AF56" s="73"/>
      <c r="AG56" s="73"/>
      <c r="AH56" s="73"/>
      <c r="AI56" s="73"/>
      <c r="AJ56" s="73"/>
      <c r="AK56" s="73"/>
      <c r="AL56" s="73"/>
      <c r="AM56" s="73"/>
      <c r="AN56" s="73"/>
      <c r="AO56" s="73"/>
    </row>
    <row r="57" s="4" customFormat="1" ht="194" customHeight="1" spans="1:41">
      <c r="A57" s="45">
        <v>18</v>
      </c>
      <c r="B57" s="46" t="s">
        <v>178</v>
      </c>
      <c r="C57" s="46" t="s">
        <v>54</v>
      </c>
      <c r="D57" s="46" t="s">
        <v>117</v>
      </c>
      <c r="E57" s="45" t="s">
        <v>179</v>
      </c>
      <c r="F57" s="46" t="s">
        <v>180</v>
      </c>
      <c r="G57" s="47">
        <v>100</v>
      </c>
      <c r="H57" s="48">
        <v>100</v>
      </c>
      <c r="I57" s="48"/>
      <c r="J57" s="48"/>
      <c r="K57" s="48"/>
      <c r="L57" s="45" t="s">
        <v>147</v>
      </c>
      <c r="M57" s="46" t="s">
        <v>181</v>
      </c>
      <c r="N57" s="46" t="s">
        <v>182</v>
      </c>
      <c r="O57" s="46">
        <v>51</v>
      </c>
      <c r="P57" s="46">
        <v>51</v>
      </c>
      <c r="Q57" s="78"/>
      <c r="R57" s="48">
        <v>0.06</v>
      </c>
      <c r="S57" s="48">
        <v>0.77</v>
      </c>
      <c r="T57" s="79"/>
      <c r="U57" s="48">
        <v>0.24</v>
      </c>
      <c r="V57" s="48">
        <v>1</v>
      </c>
      <c r="W57" s="45" t="s">
        <v>61</v>
      </c>
      <c r="X57" s="80" t="s">
        <v>62</v>
      </c>
      <c r="Y57" s="45" t="s">
        <v>61</v>
      </c>
      <c r="Z57" s="45" t="s">
        <v>62</v>
      </c>
      <c r="AA57" s="90" t="s">
        <v>124</v>
      </c>
      <c r="AB57" s="45"/>
      <c r="AC57" s="73"/>
      <c r="AD57" s="73"/>
      <c r="AE57" s="73"/>
      <c r="AF57" s="73"/>
      <c r="AG57" s="73"/>
      <c r="AH57" s="73"/>
      <c r="AI57" s="73"/>
      <c r="AJ57" s="73"/>
      <c r="AK57" s="73"/>
      <c r="AL57" s="73"/>
      <c r="AM57" s="73"/>
      <c r="AN57" s="73"/>
      <c r="AO57" s="73"/>
    </row>
    <row r="58" ht="39" customHeight="1" spans="1:41">
      <c r="A58" s="34"/>
      <c r="B58" s="40" t="s">
        <v>183</v>
      </c>
      <c r="C58" s="41"/>
      <c r="D58" s="41"/>
      <c r="E58" s="42"/>
      <c r="F58" s="53"/>
      <c r="G58" s="54">
        <f>SUM(G59:G61)</f>
        <v>746</v>
      </c>
      <c r="H58" s="54">
        <f>SUM(H59:H61)</f>
        <v>721</v>
      </c>
      <c r="I58" s="54">
        <f>SUM(I59:I61)</f>
        <v>0</v>
      </c>
      <c r="J58" s="54">
        <f>SUM(J59:J61)</f>
        <v>0</v>
      </c>
      <c r="K58" s="54">
        <f>SUM(K59:K61)</f>
        <v>25</v>
      </c>
      <c r="L58" s="73"/>
      <c r="M58" s="73"/>
      <c r="N58" s="74"/>
      <c r="O58" s="73"/>
      <c r="P58" s="73"/>
      <c r="Q58" s="73"/>
      <c r="R58" s="73"/>
      <c r="S58" s="73"/>
      <c r="T58" s="73"/>
      <c r="U58" s="73"/>
      <c r="V58" s="73"/>
      <c r="W58" s="81"/>
      <c r="X58" s="81"/>
      <c r="Y58" s="73"/>
      <c r="Z58" s="73"/>
      <c r="AA58" s="73"/>
      <c r="AB58" s="73"/>
      <c r="AC58" s="73"/>
      <c r="AD58" s="73"/>
      <c r="AE58" s="73"/>
      <c r="AF58" s="73"/>
      <c r="AG58" s="73"/>
      <c r="AH58" s="73"/>
      <c r="AI58" s="73"/>
      <c r="AJ58" s="73"/>
      <c r="AK58" s="73"/>
      <c r="AL58" s="73"/>
      <c r="AM58" s="73"/>
      <c r="AN58" s="73"/>
      <c r="AO58" s="73"/>
    </row>
    <row r="59" ht="241" customHeight="1" spans="1:41">
      <c r="A59" s="45">
        <v>19</v>
      </c>
      <c r="B59" s="46" t="s">
        <v>184</v>
      </c>
      <c r="C59" s="46" t="s">
        <v>54</v>
      </c>
      <c r="D59" s="46" t="s">
        <v>185</v>
      </c>
      <c r="E59" s="45" t="s">
        <v>186</v>
      </c>
      <c r="F59" s="61" t="s">
        <v>187</v>
      </c>
      <c r="G59" s="47">
        <v>221</v>
      </c>
      <c r="H59" s="48">
        <v>221</v>
      </c>
      <c r="I59" s="48"/>
      <c r="J59" s="48"/>
      <c r="K59" s="48"/>
      <c r="L59" s="45" t="s">
        <v>58</v>
      </c>
      <c r="M59" s="46" t="s">
        <v>188</v>
      </c>
      <c r="N59" s="46" t="s">
        <v>189</v>
      </c>
      <c r="O59" s="46">
        <v>1</v>
      </c>
      <c r="P59" s="46">
        <v>7</v>
      </c>
      <c r="Q59" s="78">
        <f>R59+S59</f>
        <v>0.06</v>
      </c>
      <c r="R59" s="48">
        <v>0.06</v>
      </c>
      <c r="S59" s="48"/>
      <c r="T59" s="79">
        <f>U59+V59</f>
        <v>0.29</v>
      </c>
      <c r="U59" s="48">
        <v>0.29</v>
      </c>
      <c r="V59" s="48"/>
      <c r="W59" s="45" t="s">
        <v>190</v>
      </c>
      <c r="X59" s="80" t="s">
        <v>191</v>
      </c>
      <c r="Y59" s="45" t="s">
        <v>190</v>
      </c>
      <c r="Z59" s="45" t="s">
        <v>191</v>
      </c>
      <c r="AA59" s="90" t="s">
        <v>65</v>
      </c>
      <c r="AB59" s="45"/>
      <c r="AC59" s="73"/>
      <c r="AD59" s="73"/>
      <c r="AE59" s="73"/>
      <c r="AF59" s="73"/>
      <c r="AG59" s="73"/>
      <c r="AH59" s="73"/>
      <c r="AI59" s="73"/>
      <c r="AJ59" s="73"/>
      <c r="AK59" s="73"/>
      <c r="AL59" s="73"/>
      <c r="AM59" s="73"/>
      <c r="AN59" s="73"/>
      <c r="AO59" s="73"/>
    </row>
    <row r="60" s="4" customFormat="1" ht="160" customHeight="1" spans="1:41">
      <c r="A60" s="45">
        <v>20</v>
      </c>
      <c r="B60" s="46" t="s">
        <v>192</v>
      </c>
      <c r="C60" s="46" t="s">
        <v>54</v>
      </c>
      <c r="D60" s="46" t="s">
        <v>151</v>
      </c>
      <c r="E60" s="45" t="s">
        <v>179</v>
      </c>
      <c r="F60" s="46" t="s">
        <v>193</v>
      </c>
      <c r="G60" s="47">
        <v>500</v>
      </c>
      <c r="H60" s="48">
        <v>500</v>
      </c>
      <c r="I60" s="48"/>
      <c r="J60" s="48"/>
      <c r="K60" s="48"/>
      <c r="L60" s="45" t="s">
        <v>147</v>
      </c>
      <c r="M60" s="46" t="s">
        <v>194</v>
      </c>
      <c r="N60" s="46" t="s">
        <v>195</v>
      </c>
      <c r="O60" s="46">
        <v>51</v>
      </c>
      <c r="P60" s="46">
        <v>51</v>
      </c>
      <c r="Q60" s="78">
        <f>SUM(R60:S60)</f>
        <v>1.045</v>
      </c>
      <c r="R60" s="48">
        <v>0.045</v>
      </c>
      <c r="S60" s="48">
        <v>1</v>
      </c>
      <c r="T60" s="79">
        <f>SUM(U60:V60)</f>
        <v>0.49</v>
      </c>
      <c r="U60" s="48">
        <v>0.21</v>
      </c>
      <c r="V60" s="48">
        <v>0.28</v>
      </c>
      <c r="W60" s="45" t="s">
        <v>61</v>
      </c>
      <c r="X60" s="80" t="s">
        <v>62</v>
      </c>
      <c r="Y60" s="45" t="s">
        <v>123</v>
      </c>
      <c r="Z60" s="45" t="s">
        <v>144</v>
      </c>
      <c r="AA60" s="90" t="s">
        <v>124</v>
      </c>
      <c r="AB60" s="45"/>
      <c r="AC60" s="73"/>
      <c r="AD60" s="73"/>
      <c r="AE60" s="73"/>
      <c r="AF60" s="73"/>
      <c r="AG60" s="73"/>
      <c r="AH60" s="73"/>
      <c r="AI60" s="73"/>
      <c r="AJ60" s="73"/>
      <c r="AK60" s="73"/>
      <c r="AL60" s="73"/>
      <c r="AM60" s="73"/>
      <c r="AN60" s="73"/>
      <c r="AO60" s="73"/>
    </row>
    <row r="61" ht="160" customHeight="1" spans="1:41">
      <c r="A61" s="45">
        <v>21</v>
      </c>
      <c r="B61" s="46" t="s">
        <v>196</v>
      </c>
      <c r="C61" s="46" t="s">
        <v>54</v>
      </c>
      <c r="D61" s="46" t="s">
        <v>83</v>
      </c>
      <c r="E61" s="45" t="s">
        <v>95</v>
      </c>
      <c r="F61" s="46" t="s">
        <v>197</v>
      </c>
      <c r="G61" s="47">
        <v>25</v>
      </c>
      <c r="H61" s="48"/>
      <c r="I61" s="48"/>
      <c r="J61" s="48"/>
      <c r="K61" s="48">
        <v>25</v>
      </c>
      <c r="L61" s="45" t="s">
        <v>86</v>
      </c>
      <c r="M61" s="46" t="s">
        <v>198</v>
      </c>
      <c r="N61" s="46" t="s">
        <v>199</v>
      </c>
      <c r="O61" s="46">
        <v>51</v>
      </c>
      <c r="P61" s="46">
        <v>51</v>
      </c>
      <c r="Q61" s="78">
        <f>R61+S61</f>
        <v>0.1</v>
      </c>
      <c r="R61" s="48">
        <v>0.03</v>
      </c>
      <c r="S61" s="48">
        <v>0.07</v>
      </c>
      <c r="T61" s="79">
        <f>U61+V61</f>
        <v>0.5</v>
      </c>
      <c r="U61" s="48">
        <v>0.15</v>
      </c>
      <c r="V61" s="48">
        <v>0.35</v>
      </c>
      <c r="W61" s="45" t="s">
        <v>61</v>
      </c>
      <c r="X61" s="80" t="s">
        <v>62</v>
      </c>
      <c r="Y61" s="45" t="s">
        <v>61</v>
      </c>
      <c r="Z61" s="45" t="s">
        <v>200</v>
      </c>
      <c r="AA61" s="90" t="s">
        <v>91</v>
      </c>
      <c r="AB61" s="45"/>
      <c r="AC61" s="73"/>
      <c r="AD61" s="73"/>
      <c r="AE61" s="73"/>
      <c r="AF61" s="73"/>
      <c r="AG61" s="73"/>
      <c r="AH61" s="73"/>
      <c r="AI61" s="73"/>
      <c r="AJ61" s="73"/>
      <c r="AK61" s="73"/>
      <c r="AL61" s="73"/>
      <c r="AM61" s="73"/>
      <c r="AN61" s="73"/>
      <c r="AO61" s="73"/>
    </row>
    <row r="62" ht="39" customHeight="1" spans="1:41">
      <c r="A62" s="34"/>
      <c r="B62" s="40" t="s">
        <v>201</v>
      </c>
      <c r="C62" s="41"/>
      <c r="D62" s="41"/>
      <c r="E62" s="42"/>
      <c r="F62" s="53"/>
      <c r="G62" s="54">
        <f>SUM(G63:G66)</f>
        <v>2084.65</v>
      </c>
      <c r="H62" s="54">
        <f>SUM(H63:H66)</f>
        <v>2034.65</v>
      </c>
      <c r="I62" s="54">
        <f>SUM(I63:I66)</f>
        <v>0</v>
      </c>
      <c r="J62" s="54">
        <f>SUM(J63:J66)</f>
        <v>0</v>
      </c>
      <c r="K62" s="54">
        <f>SUM(K63:K66)</f>
        <v>50</v>
      </c>
      <c r="L62" s="73"/>
      <c r="M62" s="73"/>
      <c r="N62" s="74"/>
      <c r="O62" s="73"/>
      <c r="P62" s="73"/>
      <c r="Q62" s="73"/>
      <c r="R62" s="73"/>
      <c r="S62" s="73"/>
      <c r="T62" s="73"/>
      <c r="U62" s="73"/>
      <c r="V62" s="73"/>
      <c r="W62" s="81"/>
      <c r="X62" s="81"/>
      <c r="Y62" s="73"/>
      <c r="Z62" s="73"/>
      <c r="AA62" s="73"/>
      <c r="AB62" s="73"/>
      <c r="AC62" s="73"/>
      <c r="AD62" s="73"/>
      <c r="AE62" s="73"/>
      <c r="AF62" s="73"/>
      <c r="AG62" s="73"/>
      <c r="AH62" s="73"/>
      <c r="AI62" s="73"/>
      <c r="AJ62" s="73"/>
      <c r="AK62" s="73"/>
      <c r="AL62" s="73"/>
      <c r="AM62" s="73"/>
      <c r="AN62" s="73"/>
      <c r="AO62" s="73"/>
    </row>
    <row r="63" s="4" customFormat="1" ht="135" customHeight="1" spans="1:41">
      <c r="A63" s="45">
        <v>22</v>
      </c>
      <c r="B63" s="46" t="s">
        <v>202</v>
      </c>
      <c r="C63" s="46" t="s">
        <v>54</v>
      </c>
      <c r="D63" s="46" t="s">
        <v>203</v>
      </c>
      <c r="E63" s="45" t="s">
        <v>101</v>
      </c>
      <c r="F63" s="46" t="s">
        <v>204</v>
      </c>
      <c r="G63" s="47">
        <v>410</v>
      </c>
      <c r="H63" s="48">
        <v>410</v>
      </c>
      <c r="I63" s="48"/>
      <c r="J63" s="48"/>
      <c r="K63" s="48"/>
      <c r="L63" s="45" t="s">
        <v>170</v>
      </c>
      <c r="M63" s="46" t="s">
        <v>205</v>
      </c>
      <c r="N63" s="46" t="s">
        <v>206</v>
      </c>
      <c r="O63" s="46"/>
      <c r="P63" s="46">
        <v>15</v>
      </c>
      <c r="Q63" s="78"/>
      <c r="R63" s="48"/>
      <c r="S63" s="48">
        <v>0.002</v>
      </c>
      <c r="T63" s="79"/>
      <c r="U63" s="48"/>
      <c r="V63" s="48">
        <v>0.01</v>
      </c>
      <c r="W63" s="45" t="s">
        <v>61</v>
      </c>
      <c r="X63" s="80" t="s">
        <v>62</v>
      </c>
      <c r="Y63" s="45" t="s">
        <v>61</v>
      </c>
      <c r="Z63" s="45" t="s">
        <v>62</v>
      </c>
      <c r="AA63" s="90"/>
      <c r="AB63" s="45"/>
      <c r="AC63" s="73"/>
      <c r="AD63" s="73"/>
      <c r="AE63" s="73"/>
      <c r="AF63" s="73"/>
      <c r="AG63" s="73"/>
      <c r="AH63" s="73"/>
      <c r="AI63" s="73"/>
      <c r="AJ63" s="73"/>
      <c r="AK63" s="73"/>
      <c r="AL63" s="73"/>
      <c r="AM63" s="73"/>
      <c r="AN63" s="73"/>
      <c r="AO63" s="73"/>
    </row>
    <row r="64" ht="309" customHeight="1" spans="1:41">
      <c r="A64" s="45">
        <v>23</v>
      </c>
      <c r="B64" s="46" t="s">
        <v>207</v>
      </c>
      <c r="C64" s="46" t="s">
        <v>54</v>
      </c>
      <c r="D64" s="46" t="s">
        <v>55</v>
      </c>
      <c r="E64" s="45" t="s">
        <v>56</v>
      </c>
      <c r="F64" s="46" t="s">
        <v>208</v>
      </c>
      <c r="G64" s="47">
        <v>1000</v>
      </c>
      <c r="H64" s="48">
        <v>1000</v>
      </c>
      <c r="I64" s="48"/>
      <c r="J64" s="48"/>
      <c r="K64" s="48"/>
      <c r="L64" s="45" t="s">
        <v>58</v>
      </c>
      <c r="M64" s="46" t="s">
        <v>209</v>
      </c>
      <c r="N64" s="46" t="s">
        <v>210</v>
      </c>
      <c r="O64" s="46">
        <v>20</v>
      </c>
      <c r="P64" s="46">
        <v>20</v>
      </c>
      <c r="Q64" s="78">
        <f>R64+S64</f>
        <v>0.05</v>
      </c>
      <c r="R64" s="48"/>
      <c r="S64" s="48">
        <v>0.05</v>
      </c>
      <c r="T64" s="79">
        <f>U64+V64</f>
        <v>0.25</v>
      </c>
      <c r="U64" s="48"/>
      <c r="V64" s="48">
        <v>0.25</v>
      </c>
      <c r="W64" s="45" t="s">
        <v>61</v>
      </c>
      <c r="X64" s="80" t="s">
        <v>62</v>
      </c>
      <c r="Y64" s="45" t="s">
        <v>143</v>
      </c>
      <c r="Z64" s="45" t="s">
        <v>144</v>
      </c>
      <c r="AA64" s="90" t="s">
        <v>65</v>
      </c>
      <c r="AB64" s="45"/>
      <c r="AC64" s="73"/>
      <c r="AD64" s="73"/>
      <c r="AE64" s="73"/>
      <c r="AF64" s="73"/>
      <c r="AG64" s="73"/>
      <c r="AH64" s="73"/>
      <c r="AI64" s="73"/>
      <c r="AJ64" s="73"/>
      <c r="AK64" s="73"/>
      <c r="AL64" s="73"/>
      <c r="AM64" s="73"/>
      <c r="AN64" s="73"/>
      <c r="AO64" s="73"/>
    </row>
    <row r="65" ht="135" customHeight="1" spans="1:41">
      <c r="A65" s="45">
        <v>24</v>
      </c>
      <c r="B65" s="46" t="s">
        <v>211</v>
      </c>
      <c r="C65" s="46" t="s">
        <v>54</v>
      </c>
      <c r="D65" s="46" t="s">
        <v>83</v>
      </c>
      <c r="E65" s="45" t="s">
        <v>95</v>
      </c>
      <c r="F65" s="46" t="s">
        <v>212</v>
      </c>
      <c r="G65" s="47">
        <v>50</v>
      </c>
      <c r="H65" s="48"/>
      <c r="I65" s="48"/>
      <c r="J65" s="48"/>
      <c r="K65" s="48">
        <v>50</v>
      </c>
      <c r="L65" s="45" t="s">
        <v>86</v>
      </c>
      <c r="M65" s="46" t="s">
        <v>213</v>
      </c>
      <c r="N65" s="46" t="s">
        <v>213</v>
      </c>
      <c r="O65" s="46">
        <v>2</v>
      </c>
      <c r="P65" s="46">
        <v>5</v>
      </c>
      <c r="Q65" s="78">
        <f>R65+S65</f>
        <v>0.004</v>
      </c>
      <c r="R65" s="48"/>
      <c r="S65" s="48">
        <v>0.004</v>
      </c>
      <c r="T65" s="79">
        <f>U65+V65</f>
        <v>0.025</v>
      </c>
      <c r="U65" s="48"/>
      <c r="V65" s="48">
        <v>0.025</v>
      </c>
      <c r="W65" s="45" t="s">
        <v>61</v>
      </c>
      <c r="X65" s="80" t="s">
        <v>62</v>
      </c>
      <c r="Y65" s="45" t="s">
        <v>143</v>
      </c>
      <c r="Z65" s="45" t="s">
        <v>144</v>
      </c>
      <c r="AA65" s="90" t="s">
        <v>91</v>
      </c>
      <c r="AB65" s="45"/>
      <c r="AC65" s="73"/>
      <c r="AD65" s="73"/>
      <c r="AE65" s="73"/>
      <c r="AF65" s="73"/>
      <c r="AG65" s="73"/>
      <c r="AH65" s="73"/>
      <c r="AI65" s="73"/>
      <c r="AJ65" s="73"/>
      <c r="AK65" s="73"/>
      <c r="AL65" s="73"/>
      <c r="AM65" s="73"/>
      <c r="AN65" s="73"/>
      <c r="AO65" s="73"/>
    </row>
    <row r="66" ht="153" customHeight="1" spans="1:41">
      <c r="A66" s="45">
        <v>25</v>
      </c>
      <c r="B66" s="46" t="s">
        <v>214</v>
      </c>
      <c r="C66" s="46" t="s">
        <v>54</v>
      </c>
      <c r="D66" s="46" t="s">
        <v>151</v>
      </c>
      <c r="E66" s="45" t="s">
        <v>152</v>
      </c>
      <c r="F66" s="46" t="s">
        <v>215</v>
      </c>
      <c r="G66" s="47">
        <v>624.65</v>
      </c>
      <c r="H66" s="48">
        <v>624.65</v>
      </c>
      <c r="I66" s="48"/>
      <c r="J66" s="48"/>
      <c r="K66" s="48"/>
      <c r="L66" s="45" t="s">
        <v>147</v>
      </c>
      <c r="M66" s="46" t="s">
        <v>216</v>
      </c>
      <c r="N66" s="46" t="s">
        <v>217</v>
      </c>
      <c r="O66" s="46">
        <v>50</v>
      </c>
      <c r="P66" s="46">
        <v>41</v>
      </c>
      <c r="Q66" s="78">
        <f>SUM(R66:S66)</f>
        <v>0.403</v>
      </c>
      <c r="R66" s="48">
        <v>0.003</v>
      </c>
      <c r="S66" s="48">
        <v>0.4</v>
      </c>
      <c r="T66" s="79">
        <f>SUM(U66:V66)</f>
        <v>0.403</v>
      </c>
      <c r="U66" s="48">
        <v>0.003</v>
      </c>
      <c r="V66" s="48">
        <v>0.4</v>
      </c>
      <c r="W66" s="45" t="s">
        <v>61</v>
      </c>
      <c r="X66" s="80" t="s">
        <v>62</v>
      </c>
      <c r="Y66" s="45" t="s">
        <v>61</v>
      </c>
      <c r="Z66" s="45" t="s">
        <v>144</v>
      </c>
      <c r="AA66" s="90" t="s">
        <v>124</v>
      </c>
      <c r="AB66" s="45"/>
      <c r="AC66" s="73"/>
      <c r="AD66" s="73"/>
      <c r="AE66" s="73"/>
      <c r="AF66" s="73"/>
      <c r="AG66" s="73"/>
      <c r="AH66" s="73"/>
      <c r="AI66" s="73"/>
      <c r="AJ66" s="73"/>
      <c r="AK66" s="73"/>
      <c r="AL66" s="73"/>
      <c r="AM66" s="73"/>
      <c r="AN66" s="73"/>
      <c r="AO66" s="73"/>
    </row>
    <row r="67" ht="39" customHeight="1" spans="1:41">
      <c r="A67" s="34"/>
      <c r="B67" s="40" t="s">
        <v>218</v>
      </c>
      <c r="C67" s="41"/>
      <c r="D67" s="41"/>
      <c r="E67" s="42"/>
      <c r="F67" s="53"/>
      <c r="G67" s="54">
        <f>SUM(G68)</f>
        <v>2000</v>
      </c>
      <c r="H67" s="54">
        <f>SUM(H68)</f>
        <v>2000</v>
      </c>
      <c r="I67" s="54">
        <f>SUM(I68)</f>
        <v>0</v>
      </c>
      <c r="J67" s="54">
        <f>SUM(J68)</f>
        <v>0</v>
      </c>
      <c r="K67" s="54">
        <f>SUM(K68)</f>
        <v>0</v>
      </c>
      <c r="L67" s="73"/>
      <c r="M67" s="73"/>
      <c r="N67" s="74"/>
      <c r="O67" s="73"/>
      <c r="P67" s="73"/>
      <c r="Q67" s="73"/>
      <c r="R67" s="73"/>
      <c r="S67" s="73"/>
      <c r="T67" s="73"/>
      <c r="U67" s="73"/>
      <c r="V67" s="73"/>
      <c r="W67" s="81"/>
      <c r="X67" s="81"/>
      <c r="Y67" s="73"/>
      <c r="Z67" s="73"/>
      <c r="AA67" s="73"/>
      <c r="AB67" s="73"/>
      <c r="AC67" s="73"/>
      <c r="AD67" s="73"/>
      <c r="AE67" s="73"/>
      <c r="AF67" s="73"/>
      <c r="AG67" s="73"/>
      <c r="AH67" s="73"/>
      <c r="AI67" s="73"/>
      <c r="AJ67" s="73"/>
      <c r="AK67" s="73"/>
      <c r="AL67" s="73"/>
      <c r="AM67" s="73"/>
      <c r="AN67" s="73"/>
      <c r="AO67" s="73"/>
    </row>
    <row r="68" ht="163" customHeight="1" spans="1:41">
      <c r="A68" s="45">
        <v>26</v>
      </c>
      <c r="B68" s="46" t="s">
        <v>219</v>
      </c>
      <c r="C68" s="46" t="s">
        <v>138</v>
      </c>
      <c r="D68" s="46" t="s">
        <v>220</v>
      </c>
      <c r="E68" s="45" t="s">
        <v>221</v>
      </c>
      <c r="F68" s="46" t="s">
        <v>222</v>
      </c>
      <c r="G68" s="47">
        <v>2000</v>
      </c>
      <c r="H68" s="48">
        <v>2000</v>
      </c>
      <c r="I68" s="48"/>
      <c r="J68" s="48"/>
      <c r="K68" s="48"/>
      <c r="L68" s="45" t="s">
        <v>58</v>
      </c>
      <c r="M68" s="46" t="s">
        <v>223</v>
      </c>
      <c r="N68" s="46" t="s">
        <v>224</v>
      </c>
      <c r="O68" s="46">
        <v>51</v>
      </c>
      <c r="P68" s="46">
        <v>51</v>
      </c>
      <c r="Q68" s="78">
        <f t="shared" ref="Q68:Q74" si="2">SUM(R68:S68)</f>
        <v>5.66</v>
      </c>
      <c r="R68" s="48">
        <v>1.43</v>
      </c>
      <c r="S68" s="48">
        <v>4.23</v>
      </c>
      <c r="T68" s="79">
        <f>U68+V68</f>
        <v>10.3</v>
      </c>
      <c r="U68" s="48">
        <v>8.1</v>
      </c>
      <c r="V68" s="48">
        <v>2.2</v>
      </c>
      <c r="W68" s="45" t="s">
        <v>61</v>
      </c>
      <c r="X68" s="80" t="s">
        <v>62</v>
      </c>
      <c r="Y68" s="45" t="s">
        <v>61</v>
      </c>
      <c r="Z68" s="45" t="s">
        <v>62</v>
      </c>
      <c r="AA68" s="90" t="s">
        <v>65</v>
      </c>
      <c r="AB68" s="45"/>
      <c r="AC68" s="73"/>
      <c r="AD68" s="73"/>
      <c r="AE68" s="73"/>
      <c r="AF68" s="73"/>
      <c r="AG68" s="73"/>
      <c r="AH68" s="73"/>
      <c r="AI68" s="73"/>
      <c r="AJ68" s="73"/>
      <c r="AK68" s="73"/>
      <c r="AL68" s="73"/>
      <c r="AM68" s="73"/>
      <c r="AN68" s="73"/>
      <c r="AO68" s="73"/>
    </row>
    <row r="69" ht="39" customHeight="1" spans="1:41">
      <c r="A69" s="34"/>
      <c r="B69" s="40" t="s">
        <v>225</v>
      </c>
      <c r="C69" s="41"/>
      <c r="D69" s="41"/>
      <c r="E69" s="42"/>
      <c r="F69" s="53"/>
      <c r="G69" s="54">
        <f>SUM(G70)</f>
        <v>100</v>
      </c>
      <c r="H69" s="54">
        <f>SUM(H70)</f>
        <v>100</v>
      </c>
      <c r="I69" s="54">
        <f>SUM(I70)</f>
        <v>0</v>
      </c>
      <c r="J69" s="54">
        <f>SUM(J70)</f>
        <v>0</v>
      </c>
      <c r="K69" s="54">
        <f>SUM(K70)</f>
        <v>0</v>
      </c>
      <c r="L69" s="73"/>
      <c r="M69" s="73"/>
      <c r="N69" s="74"/>
      <c r="O69" s="73"/>
      <c r="P69" s="73"/>
      <c r="Q69" s="73"/>
      <c r="R69" s="73"/>
      <c r="S69" s="73"/>
      <c r="T69" s="73"/>
      <c r="U69" s="73"/>
      <c r="V69" s="73"/>
      <c r="W69" s="81"/>
      <c r="X69" s="81"/>
      <c r="Y69" s="73"/>
      <c r="Z69" s="73"/>
      <c r="AA69" s="73"/>
      <c r="AB69" s="73"/>
      <c r="AC69" s="73"/>
      <c r="AD69" s="73"/>
      <c r="AE69" s="73"/>
      <c r="AF69" s="73"/>
      <c r="AG69" s="73"/>
      <c r="AH69" s="73"/>
      <c r="AI69" s="73"/>
      <c r="AJ69" s="73"/>
      <c r="AK69" s="73"/>
      <c r="AL69" s="73"/>
      <c r="AM69" s="73"/>
      <c r="AN69" s="73"/>
      <c r="AO69" s="73"/>
    </row>
    <row r="70" s="5" customFormat="1" ht="123" customHeight="1" spans="1:41">
      <c r="A70" s="55">
        <v>27</v>
      </c>
      <c r="B70" s="56" t="s">
        <v>226</v>
      </c>
      <c r="C70" s="56" t="s">
        <v>54</v>
      </c>
      <c r="D70" s="56" t="s">
        <v>151</v>
      </c>
      <c r="E70" s="55" t="s">
        <v>227</v>
      </c>
      <c r="F70" s="56" t="s">
        <v>228</v>
      </c>
      <c r="G70" s="57">
        <v>100</v>
      </c>
      <c r="H70" s="58">
        <v>100</v>
      </c>
      <c r="I70" s="58"/>
      <c r="J70" s="58"/>
      <c r="K70" s="58"/>
      <c r="L70" s="55"/>
      <c r="M70" s="56" t="s">
        <v>229</v>
      </c>
      <c r="N70" s="56" t="s">
        <v>230</v>
      </c>
      <c r="O70" s="56">
        <v>5</v>
      </c>
      <c r="P70" s="56">
        <v>15</v>
      </c>
      <c r="Q70" s="82">
        <f t="shared" si="2"/>
        <v>0.09</v>
      </c>
      <c r="R70" s="58">
        <v>0.03</v>
      </c>
      <c r="S70" s="58">
        <v>0.06</v>
      </c>
      <c r="T70" s="83">
        <f t="shared" ref="T70:T74" si="3">SUM(U70:V70)</f>
        <v>0.38</v>
      </c>
      <c r="U70" s="58">
        <v>0.14</v>
      </c>
      <c r="V70" s="58">
        <v>0.24</v>
      </c>
      <c r="W70" s="55" t="s">
        <v>61</v>
      </c>
      <c r="X70" s="84" t="s">
        <v>62</v>
      </c>
      <c r="Y70" s="55" t="s">
        <v>61</v>
      </c>
      <c r="Z70" s="55" t="s">
        <v>62</v>
      </c>
      <c r="AA70" s="92" t="s">
        <v>124</v>
      </c>
      <c r="AB70" s="55"/>
      <c r="AC70" s="93"/>
      <c r="AD70" s="93"/>
      <c r="AE70" s="93"/>
      <c r="AF70" s="93"/>
      <c r="AG70" s="93"/>
      <c r="AH70" s="93"/>
      <c r="AI70" s="93"/>
      <c r="AJ70" s="93"/>
      <c r="AK70" s="93"/>
      <c r="AL70" s="93"/>
      <c r="AM70" s="93"/>
      <c r="AN70" s="93"/>
      <c r="AO70" s="93"/>
    </row>
    <row r="71" ht="39" customHeight="1" spans="1:41">
      <c r="A71" s="34"/>
      <c r="B71" s="40" t="s">
        <v>231</v>
      </c>
      <c r="C71" s="41"/>
      <c r="D71" s="41"/>
      <c r="E71" s="42"/>
      <c r="F71" s="53"/>
      <c r="G71" s="54">
        <f>SUM(G72:G74)</f>
        <v>300</v>
      </c>
      <c r="H71" s="54">
        <f>SUM(H72:H74)</f>
        <v>290</v>
      </c>
      <c r="I71" s="54">
        <f>SUM(I72:I74)</f>
        <v>0</v>
      </c>
      <c r="J71" s="54">
        <f>SUM(J72:J74)</f>
        <v>0</v>
      </c>
      <c r="K71" s="54">
        <f>SUM(K72:K74)</f>
        <v>10</v>
      </c>
      <c r="L71" s="73"/>
      <c r="M71" s="73"/>
      <c r="N71" s="74"/>
      <c r="O71" s="73"/>
      <c r="P71" s="73"/>
      <c r="Q71" s="73"/>
      <c r="R71" s="73"/>
      <c r="S71" s="73"/>
      <c r="T71" s="73"/>
      <c r="U71" s="73"/>
      <c r="V71" s="73"/>
      <c r="W71" s="81"/>
      <c r="X71" s="81"/>
      <c r="Y71" s="73"/>
      <c r="Z71" s="73"/>
      <c r="AA71" s="73"/>
      <c r="AB71" s="73"/>
      <c r="AC71" s="73"/>
      <c r="AD71" s="73"/>
      <c r="AE71" s="73"/>
      <c r="AF71" s="73"/>
      <c r="AG71" s="73"/>
      <c r="AH71" s="73"/>
      <c r="AI71" s="73"/>
      <c r="AJ71" s="73"/>
      <c r="AK71" s="73"/>
      <c r="AL71" s="73"/>
      <c r="AM71" s="73"/>
      <c r="AN71" s="73"/>
      <c r="AO71" s="73"/>
    </row>
    <row r="72" ht="149" customHeight="1" spans="1:41">
      <c r="A72" s="45">
        <v>28</v>
      </c>
      <c r="B72" s="46" t="s">
        <v>232</v>
      </c>
      <c r="C72" s="46" t="s">
        <v>54</v>
      </c>
      <c r="D72" s="46" t="s">
        <v>83</v>
      </c>
      <c r="E72" s="45" t="s">
        <v>95</v>
      </c>
      <c r="F72" s="46" t="s">
        <v>233</v>
      </c>
      <c r="G72" s="47">
        <v>150</v>
      </c>
      <c r="H72" s="48">
        <v>140</v>
      </c>
      <c r="I72" s="48"/>
      <c r="J72" s="48"/>
      <c r="K72" s="48">
        <v>10</v>
      </c>
      <c r="L72" s="45" t="s">
        <v>86</v>
      </c>
      <c r="M72" s="46" t="s">
        <v>234</v>
      </c>
      <c r="N72" s="46" t="s">
        <v>235</v>
      </c>
      <c r="O72" s="46">
        <v>51</v>
      </c>
      <c r="P72" s="46">
        <v>51</v>
      </c>
      <c r="Q72" s="78">
        <f>R72+S72</f>
        <v>2</v>
      </c>
      <c r="R72" s="48">
        <v>0.7</v>
      </c>
      <c r="S72" s="48">
        <v>1.3</v>
      </c>
      <c r="T72" s="79">
        <f>U72+V72</f>
        <v>10</v>
      </c>
      <c r="U72" s="48">
        <v>3.5</v>
      </c>
      <c r="V72" s="48">
        <v>6.5</v>
      </c>
      <c r="W72" s="45" t="s">
        <v>61</v>
      </c>
      <c r="X72" s="80" t="s">
        <v>62</v>
      </c>
      <c r="Y72" s="45" t="s">
        <v>143</v>
      </c>
      <c r="Z72" s="45" t="s">
        <v>144</v>
      </c>
      <c r="AA72" s="90" t="s">
        <v>91</v>
      </c>
      <c r="AB72" s="45"/>
      <c r="AC72" s="73"/>
      <c r="AD72" s="73"/>
      <c r="AE72" s="73"/>
      <c r="AF72" s="73"/>
      <c r="AG72" s="73"/>
      <c r="AH72" s="73"/>
      <c r="AI72" s="73"/>
      <c r="AJ72" s="73"/>
      <c r="AK72" s="73"/>
      <c r="AL72" s="73"/>
      <c r="AM72" s="73"/>
      <c r="AN72" s="73"/>
      <c r="AO72" s="73"/>
    </row>
    <row r="73" s="4" customFormat="1" ht="149" customHeight="1" spans="1:41">
      <c r="A73" s="45">
        <v>29</v>
      </c>
      <c r="B73" s="46" t="s">
        <v>236</v>
      </c>
      <c r="C73" s="46" t="s">
        <v>54</v>
      </c>
      <c r="D73" s="46" t="s">
        <v>151</v>
      </c>
      <c r="E73" s="45" t="s">
        <v>227</v>
      </c>
      <c r="F73" s="46" t="s">
        <v>237</v>
      </c>
      <c r="G73" s="47">
        <v>50</v>
      </c>
      <c r="H73" s="48">
        <v>50</v>
      </c>
      <c r="I73" s="48"/>
      <c r="J73" s="48"/>
      <c r="K73" s="48"/>
      <c r="L73" s="45" t="s">
        <v>147</v>
      </c>
      <c r="M73" s="46" t="s">
        <v>238</v>
      </c>
      <c r="N73" s="46" t="s">
        <v>239</v>
      </c>
      <c r="O73" s="46">
        <v>51</v>
      </c>
      <c r="P73" s="46">
        <v>51</v>
      </c>
      <c r="Q73" s="78">
        <f t="shared" si="2"/>
        <v>0.251</v>
      </c>
      <c r="R73" s="48">
        <v>0.001</v>
      </c>
      <c r="S73" s="48">
        <v>0.25</v>
      </c>
      <c r="T73" s="79">
        <f t="shared" si="3"/>
        <v>1.58</v>
      </c>
      <c r="U73" s="48">
        <v>0.38</v>
      </c>
      <c r="V73" s="48">
        <v>1.2</v>
      </c>
      <c r="W73" s="45" t="s">
        <v>61</v>
      </c>
      <c r="X73" s="80" t="s">
        <v>62</v>
      </c>
      <c r="Y73" s="45" t="s">
        <v>143</v>
      </c>
      <c r="Z73" s="45" t="s">
        <v>144</v>
      </c>
      <c r="AA73" s="90" t="s">
        <v>124</v>
      </c>
      <c r="AB73" s="45"/>
      <c r="AC73" s="73"/>
      <c r="AD73" s="73"/>
      <c r="AE73" s="73"/>
      <c r="AF73" s="73"/>
      <c r="AG73" s="73"/>
      <c r="AH73" s="73"/>
      <c r="AI73" s="73"/>
      <c r="AJ73" s="73"/>
      <c r="AK73" s="73"/>
      <c r="AL73" s="73"/>
      <c r="AM73" s="73"/>
      <c r="AN73" s="73"/>
      <c r="AO73" s="73"/>
    </row>
    <row r="74" ht="149" customHeight="1" spans="1:41">
      <c r="A74" s="45">
        <v>30</v>
      </c>
      <c r="B74" s="46" t="s">
        <v>240</v>
      </c>
      <c r="C74" s="46" t="s">
        <v>54</v>
      </c>
      <c r="D74" s="46" t="s">
        <v>151</v>
      </c>
      <c r="E74" s="45" t="s">
        <v>179</v>
      </c>
      <c r="F74" s="46" t="s">
        <v>241</v>
      </c>
      <c r="G74" s="47">
        <v>100</v>
      </c>
      <c r="H74" s="48">
        <v>100</v>
      </c>
      <c r="I74" s="48"/>
      <c r="J74" s="48"/>
      <c r="K74" s="48"/>
      <c r="L74" s="45" t="s">
        <v>147</v>
      </c>
      <c r="M74" s="46" t="s">
        <v>242</v>
      </c>
      <c r="N74" s="46" t="s">
        <v>243</v>
      </c>
      <c r="O74" s="46">
        <v>51</v>
      </c>
      <c r="P74" s="46">
        <v>51</v>
      </c>
      <c r="Q74" s="78">
        <f t="shared" si="2"/>
        <v>0.6</v>
      </c>
      <c r="R74" s="48">
        <v>0.2</v>
      </c>
      <c r="S74" s="48">
        <v>0.4</v>
      </c>
      <c r="T74" s="79">
        <f t="shared" si="3"/>
        <v>2.8</v>
      </c>
      <c r="U74" s="48">
        <v>1</v>
      </c>
      <c r="V74" s="48">
        <v>1.8</v>
      </c>
      <c r="W74" s="45" t="s">
        <v>61</v>
      </c>
      <c r="X74" s="80" t="s">
        <v>62</v>
      </c>
      <c r="Y74" s="45" t="s">
        <v>143</v>
      </c>
      <c r="Z74" s="45" t="s">
        <v>144</v>
      </c>
      <c r="AA74" s="90" t="s">
        <v>124</v>
      </c>
      <c r="AB74" s="45"/>
      <c r="AC74" s="73"/>
      <c r="AD74" s="73"/>
      <c r="AE74" s="73"/>
      <c r="AF74" s="73"/>
      <c r="AG74" s="73"/>
      <c r="AH74" s="73"/>
      <c r="AI74" s="73"/>
      <c r="AJ74" s="73"/>
      <c r="AK74" s="73"/>
      <c r="AL74" s="73"/>
      <c r="AM74" s="73"/>
      <c r="AN74" s="73"/>
      <c r="AO74" s="73"/>
    </row>
    <row r="75" ht="39" customHeight="1" spans="1:41">
      <c r="A75" s="34"/>
      <c r="B75" s="40" t="s">
        <v>244</v>
      </c>
      <c r="C75" s="41"/>
      <c r="D75" s="41"/>
      <c r="E75" s="42"/>
      <c r="F75" s="53"/>
      <c r="G75" s="54">
        <f>SUM(G76)</f>
        <v>1750</v>
      </c>
      <c r="H75" s="54">
        <f>SUM(H76)</f>
        <v>1750</v>
      </c>
      <c r="I75" s="54">
        <f>SUM(I76)</f>
        <v>0</v>
      </c>
      <c r="J75" s="54">
        <f>SUM(J76)</f>
        <v>0</v>
      </c>
      <c r="K75" s="54">
        <f>SUM(K76)</f>
        <v>0</v>
      </c>
      <c r="L75" s="73"/>
      <c r="M75" s="73"/>
      <c r="N75" s="74"/>
      <c r="O75" s="73"/>
      <c r="P75" s="73"/>
      <c r="Q75" s="73"/>
      <c r="R75" s="73"/>
      <c r="S75" s="73"/>
      <c r="T75" s="73"/>
      <c r="U75" s="73"/>
      <c r="V75" s="73"/>
      <c r="W75" s="81"/>
      <c r="X75" s="81"/>
      <c r="Y75" s="73"/>
      <c r="Z75" s="73"/>
      <c r="AA75" s="73"/>
      <c r="AB75" s="73"/>
      <c r="AC75" s="73"/>
      <c r="AD75" s="73"/>
      <c r="AE75" s="73"/>
      <c r="AF75" s="73"/>
      <c r="AG75" s="73"/>
      <c r="AH75" s="73"/>
      <c r="AI75" s="73"/>
      <c r="AJ75" s="73"/>
      <c r="AK75" s="73"/>
      <c r="AL75" s="73"/>
      <c r="AM75" s="73"/>
      <c r="AN75" s="73"/>
      <c r="AO75" s="73"/>
    </row>
    <row r="76" ht="408" customHeight="1" spans="1:41">
      <c r="A76" s="45">
        <v>31</v>
      </c>
      <c r="B76" s="46" t="s">
        <v>245</v>
      </c>
      <c r="C76" s="46" t="s">
        <v>54</v>
      </c>
      <c r="D76" s="46" t="s">
        <v>55</v>
      </c>
      <c r="E76" s="45" t="s">
        <v>246</v>
      </c>
      <c r="F76" s="61" t="s">
        <v>247</v>
      </c>
      <c r="G76" s="47">
        <v>1750</v>
      </c>
      <c r="H76" s="48">
        <v>1750</v>
      </c>
      <c r="I76" s="48"/>
      <c r="J76" s="48"/>
      <c r="K76" s="48"/>
      <c r="L76" s="45" t="s">
        <v>58</v>
      </c>
      <c r="M76" s="46" t="s">
        <v>248</v>
      </c>
      <c r="N76" s="46" t="s">
        <v>249</v>
      </c>
      <c r="O76" s="46">
        <v>35</v>
      </c>
      <c r="P76" s="46"/>
      <c r="Q76" s="78">
        <f>R76+S76</f>
        <v>0.49</v>
      </c>
      <c r="R76" s="48">
        <v>0.49</v>
      </c>
      <c r="S76" s="48"/>
      <c r="T76" s="79">
        <f>U76+V76</f>
        <v>2.35</v>
      </c>
      <c r="U76" s="48">
        <v>2.35</v>
      </c>
      <c r="V76" s="48"/>
      <c r="W76" s="45" t="s">
        <v>61</v>
      </c>
      <c r="X76" s="80" t="s">
        <v>62</v>
      </c>
      <c r="Y76" s="45" t="s">
        <v>61</v>
      </c>
      <c r="Z76" s="45" t="s">
        <v>62</v>
      </c>
      <c r="AA76" s="90" t="s">
        <v>65</v>
      </c>
      <c r="AB76" s="45"/>
      <c r="AC76" s="73"/>
      <c r="AD76" s="73"/>
      <c r="AE76" s="73"/>
      <c r="AF76" s="73"/>
      <c r="AG76" s="73"/>
      <c r="AH76" s="73"/>
      <c r="AI76" s="73"/>
      <c r="AJ76" s="73"/>
      <c r="AK76" s="73"/>
      <c r="AL76" s="73"/>
      <c r="AM76" s="73"/>
      <c r="AN76" s="73"/>
      <c r="AO76" s="73"/>
    </row>
    <row r="77" ht="39" customHeight="1" spans="1:41">
      <c r="A77" s="34"/>
      <c r="B77" s="40" t="s">
        <v>250</v>
      </c>
      <c r="C77" s="41"/>
      <c r="D77" s="41"/>
      <c r="E77" s="42"/>
      <c r="F77" s="53"/>
      <c r="G77" s="54">
        <f>G78</f>
        <v>0</v>
      </c>
      <c r="H77" s="54">
        <f>H78</f>
        <v>0</v>
      </c>
      <c r="I77" s="54">
        <f>I78</f>
        <v>0</v>
      </c>
      <c r="J77" s="54">
        <f>J78</f>
        <v>0</v>
      </c>
      <c r="K77" s="54">
        <f>K78</f>
        <v>0</v>
      </c>
      <c r="L77" s="73"/>
      <c r="M77" s="73"/>
      <c r="N77" s="74"/>
      <c r="O77" s="73"/>
      <c r="P77" s="73"/>
      <c r="Q77" s="73"/>
      <c r="R77" s="73"/>
      <c r="S77" s="73"/>
      <c r="T77" s="73"/>
      <c r="U77" s="73"/>
      <c r="V77" s="73"/>
      <c r="W77" s="81"/>
      <c r="X77" s="81"/>
      <c r="Y77" s="73"/>
      <c r="Z77" s="73"/>
      <c r="AA77" s="73"/>
      <c r="AB77" s="73"/>
      <c r="AC77" s="73"/>
      <c r="AD77" s="73"/>
      <c r="AE77" s="73"/>
      <c r="AF77" s="73"/>
      <c r="AG77" s="73"/>
      <c r="AH77" s="73"/>
      <c r="AI77" s="73"/>
      <c r="AJ77" s="73"/>
      <c r="AK77" s="73"/>
      <c r="AL77" s="73"/>
      <c r="AM77" s="73"/>
      <c r="AN77" s="73"/>
      <c r="AO77" s="73"/>
    </row>
    <row r="78" ht="39" customHeight="1" spans="1:41">
      <c r="A78" s="34"/>
      <c r="B78" s="50" t="s">
        <v>79</v>
      </c>
      <c r="C78" s="51"/>
      <c r="D78" s="51"/>
      <c r="E78" s="51"/>
      <c r="F78" s="53"/>
      <c r="G78" s="54"/>
      <c r="H78" s="54"/>
      <c r="I78" s="54"/>
      <c r="J78" s="54"/>
      <c r="K78" s="54"/>
      <c r="L78" s="73"/>
      <c r="M78" s="73"/>
      <c r="N78" s="74"/>
      <c r="O78" s="73"/>
      <c r="P78" s="73"/>
      <c r="Q78" s="73"/>
      <c r="R78" s="73"/>
      <c r="S78" s="73"/>
      <c r="T78" s="73"/>
      <c r="U78" s="73"/>
      <c r="V78" s="73"/>
      <c r="W78" s="81"/>
      <c r="X78" s="81"/>
      <c r="Y78" s="73"/>
      <c r="Z78" s="73"/>
      <c r="AA78" s="73"/>
      <c r="AB78" s="73"/>
      <c r="AC78" s="73"/>
      <c r="AD78" s="73"/>
      <c r="AE78" s="73"/>
      <c r="AF78" s="73"/>
      <c r="AG78" s="73"/>
      <c r="AH78" s="73"/>
      <c r="AI78" s="73"/>
      <c r="AJ78" s="73"/>
      <c r="AK78" s="73"/>
      <c r="AL78" s="73"/>
      <c r="AM78" s="73"/>
      <c r="AN78" s="73"/>
      <c r="AO78" s="73"/>
    </row>
    <row r="79" ht="39" customHeight="1" spans="1:41">
      <c r="A79" s="34"/>
      <c r="B79" s="40" t="s">
        <v>115</v>
      </c>
      <c r="C79" s="41"/>
      <c r="D79" s="41"/>
      <c r="E79" s="42"/>
      <c r="F79" s="53"/>
      <c r="G79" s="54">
        <f>SUM(G80:G81)</f>
        <v>814.685</v>
      </c>
      <c r="H79" s="54">
        <f>SUM(H80:H81)</f>
        <v>814.685</v>
      </c>
      <c r="I79" s="54">
        <f>SUM(I80:I81)</f>
        <v>0</v>
      </c>
      <c r="J79" s="54">
        <f>SUM(J80:J81)</f>
        <v>0</v>
      </c>
      <c r="K79" s="54">
        <f>SUM(K80:K81)</f>
        <v>0</v>
      </c>
      <c r="L79" s="73"/>
      <c r="M79" s="73"/>
      <c r="N79" s="74"/>
      <c r="O79" s="73"/>
      <c r="P79" s="73"/>
      <c r="Q79" s="73"/>
      <c r="R79" s="73"/>
      <c r="S79" s="73"/>
      <c r="T79" s="73"/>
      <c r="U79" s="73"/>
      <c r="V79" s="73"/>
      <c r="W79" s="81"/>
      <c r="X79" s="81"/>
      <c r="Y79" s="73"/>
      <c r="Z79" s="73"/>
      <c r="AA79" s="73"/>
      <c r="AB79" s="73"/>
      <c r="AC79" s="73"/>
      <c r="AD79" s="73"/>
      <c r="AE79" s="73"/>
      <c r="AF79" s="73"/>
      <c r="AG79" s="73"/>
      <c r="AH79" s="73"/>
      <c r="AI79" s="73"/>
      <c r="AJ79" s="73"/>
      <c r="AK79" s="73"/>
      <c r="AL79" s="73"/>
      <c r="AM79" s="73"/>
      <c r="AN79" s="73"/>
      <c r="AO79" s="73"/>
    </row>
    <row r="80" ht="226" customHeight="1" spans="1:41">
      <c r="A80" s="45">
        <v>32</v>
      </c>
      <c r="B80" s="46" t="s">
        <v>251</v>
      </c>
      <c r="C80" s="46" t="s">
        <v>138</v>
      </c>
      <c r="D80" s="46" t="s">
        <v>252</v>
      </c>
      <c r="E80" s="45" t="s">
        <v>253</v>
      </c>
      <c r="F80" s="46" t="s">
        <v>254</v>
      </c>
      <c r="G80" s="47">
        <v>694.685</v>
      </c>
      <c r="H80" s="48">
        <v>694.685</v>
      </c>
      <c r="I80" s="48"/>
      <c r="J80" s="48"/>
      <c r="K80" s="48"/>
      <c r="L80" s="45" t="s">
        <v>58</v>
      </c>
      <c r="M80" s="46" t="s">
        <v>255</v>
      </c>
      <c r="N80" s="46" t="s">
        <v>256</v>
      </c>
      <c r="O80" s="46">
        <v>11</v>
      </c>
      <c r="P80" s="46">
        <v>23</v>
      </c>
      <c r="Q80" s="78">
        <f>R80+S80</f>
        <v>0.1168</v>
      </c>
      <c r="R80" s="48">
        <v>0.1168</v>
      </c>
      <c r="S80" s="48"/>
      <c r="T80" s="79">
        <f>U80+V80</f>
        <v>0.6286</v>
      </c>
      <c r="U80" s="48">
        <v>0.6286</v>
      </c>
      <c r="V80" s="48"/>
      <c r="W80" s="45" t="s">
        <v>257</v>
      </c>
      <c r="X80" s="80" t="s">
        <v>258</v>
      </c>
      <c r="Y80" s="45" t="s">
        <v>259</v>
      </c>
      <c r="Z80" s="45" t="s">
        <v>260</v>
      </c>
      <c r="AA80" s="90" t="s">
        <v>65</v>
      </c>
      <c r="AB80" s="45"/>
      <c r="AC80" s="73"/>
      <c r="AD80" s="73"/>
      <c r="AE80" s="73"/>
      <c r="AF80" s="73"/>
      <c r="AG80" s="73"/>
      <c r="AH80" s="73"/>
      <c r="AI80" s="73"/>
      <c r="AJ80" s="73"/>
      <c r="AK80" s="73"/>
      <c r="AL80" s="73"/>
      <c r="AM80" s="73"/>
      <c r="AN80" s="73"/>
      <c r="AO80" s="73"/>
    </row>
    <row r="81" ht="163" customHeight="1" spans="1:41">
      <c r="A81" s="45">
        <v>33</v>
      </c>
      <c r="B81" s="46" t="s">
        <v>261</v>
      </c>
      <c r="C81" s="46" t="s">
        <v>54</v>
      </c>
      <c r="D81" s="46" t="s">
        <v>262</v>
      </c>
      <c r="E81" s="45" t="s">
        <v>263</v>
      </c>
      <c r="F81" s="46" t="s">
        <v>264</v>
      </c>
      <c r="G81" s="47">
        <v>120</v>
      </c>
      <c r="H81" s="48">
        <v>120</v>
      </c>
      <c r="I81" s="48"/>
      <c r="J81" s="48"/>
      <c r="K81" s="48"/>
      <c r="L81" s="45" t="s">
        <v>58</v>
      </c>
      <c r="M81" s="46" t="s">
        <v>265</v>
      </c>
      <c r="N81" s="46" t="s">
        <v>266</v>
      </c>
      <c r="O81" s="46"/>
      <c r="P81" s="46">
        <v>1</v>
      </c>
      <c r="Q81" s="78">
        <f>R81+S81</f>
        <v>0.0133</v>
      </c>
      <c r="R81" s="48">
        <v>0.0133</v>
      </c>
      <c r="S81" s="48"/>
      <c r="T81" s="79">
        <f>U81+V81</f>
        <v>0.063</v>
      </c>
      <c r="U81" s="48">
        <v>0.063</v>
      </c>
      <c r="V81" s="48"/>
      <c r="W81" s="45" t="s">
        <v>257</v>
      </c>
      <c r="X81" s="80" t="s">
        <v>258</v>
      </c>
      <c r="Y81" s="45" t="s">
        <v>267</v>
      </c>
      <c r="Z81" s="45" t="s">
        <v>268</v>
      </c>
      <c r="AA81" s="90" t="s">
        <v>65</v>
      </c>
      <c r="AB81" s="45"/>
      <c r="AC81" s="73"/>
      <c r="AD81" s="73"/>
      <c r="AE81" s="73"/>
      <c r="AF81" s="73"/>
      <c r="AG81" s="73"/>
      <c r="AH81" s="73"/>
      <c r="AI81" s="73"/>
      <c r="AJ81" s="73"/>
      <c r="AK81" s="73"/>
      <c r="AL81" s="73"/>
      <c r="AM81" s="73"/>
      <c r="AN81" s="73"/>
      <c r="AO81" s="73"/>
    </row>
    <row r="82" s="4" customFormat="1" ht="39" customHeight="1" spans="1:41">
      <c r="A82" s="34"/>
      <c r="B82" s="40" t="s">
        <v>125</v>
      </c>
      <c r="C82" s="41"/>
      <c r="D82" s="41"/>
      <c r="E82" s="42"/>
      <c r="F82" s="53"/>
      <c r="G82" s="54">
        <f>SUM(G83:G88)+G89+G91+G93+G95+G97+G107</f>
        <v>9608</v>
      </c>
      <c r="H82" s="54">
        <f>SUM(H83:H88)+H89+H91+H93+H95+H97+H107</f>
        <v>8190</v>
      </c>
      <c r="I82" s="54">
        <f>SUM(I83:I88)+I89+I91+I93+I95+I97+I107</f>
        <v>1015</v>
      </c>
      <c r="J82" s="54">
        <f>SUM(J83:J88)+J89+J91+J93+J95+J97+J107</f>
        <v>100</v>
      </c>
      <c r="K82" s="54">
        <f>SUM(K83:K88)+K89+K91+K93+K95+K97+K107</f>
        <v>303</v>
      </c>
      <c r="L82" s="73"/>
      <c r="M82" s="73"/>
      <c r="N82" s="74"/>
      <c r="O82" s="73"/>
      <c r="P82" s="73"/>
      <c r="Q82" s="73"/>
      <c r="R82" s="73"/>
      <c r="S82" s="73"/>
      <c r="T82" s="73"/>
      <c r="U82" s="73"/>
      <c r="V82" s="73"/>
      <c r="W82" s="81"/>
      <c r="X82" s="81"/>
      <c r="Y82" s="73"/>
      <c r="Z82" s="73"/>
      <c r="AA82" s="73"/>
      <c r="AB82" s="73"/>
      <c r="AC82" s="73"/>
      <c r="AD82" s="73"/>
      <c r="AE82" s="73"/>
      <c r="AF82" s="73"/>
      <c r="AG82" s="73"/>
      <c r="AH82" s="73"/>
      <c r="AI82" s="73"/>
      <c r="AJ82" s="73"/>
      <c r="AK82" s="73"/>
      <c r="AL82" s="73"/>
      <c r="AM82" s="73"/>
      <c r="AN82" s="73"/>
      <c r="AO82" s="73"/>
    </row>
    <row r="83" ht="123" customHeight="1" spans="1:41">
      <c r="A83" s="45">
        <v>34</v>
      </c>
      <c r="B83" s="46" t="s">
        <v>269</v>
      </c>
      <c r="C83" s="46" t="s">
        <v>54</v>
      </c>
      <c r="D83" s="46" t="s">
        <v>270</v>
      </c>
      <c r="E83" s="45" t="s">
        <v>271</v>
      </c>
      <c r="F83" s="46" t="s">
        <v>272</v>
      </c>
      <c r="G83" s="47">
        <v>40</v>
      </c>
      <c r="H83" s="48"/>
      <c r="I83" s="48"/>
      <c r="J83" s="48"/>
      <c r="K83" s="48">
        <v>40</v>
      </c>
      <c r="L83" s="45" t="s">
        <v>86</v>
      </c>
      <c r="M83" s="46" t="s">
        <v>273</v>
      </c>
      <c r="N83" s="46" t="s">
        <v>274</v>
      </c>
      <c r="O83" s="46">
        <v>1</v>
      </c>
      <c r="P83" s="46"/>
      <c r="Q83" s="78">
        <f t="shared" ref="Q83:Q87" si="4">R83+S83</f>
        <v>0.0345</v>
      </c>
      <c r="R83" s="48">
        <v>0.0242</v>
      </c>
      <c r="S83" s="48">
        <v>0.0103</v>
      </c>
      <c r="T83" s="79">
        <f t="shared" ref="T83:T87" si="5">U83+V83</f>
        <v>0.1918</v>
      </c>
      <c r="U83" s="48">
        <v>0.1372</v>
      </c>
      <c r="V83" s="48">
        <v>0.0546</v>
      </c>
      <c r="W83" s="45" t="s">
        <v>275</v>
      </c>
      <c r="X83" s="80" t="s">
        <v>276</v>
      </c>
      <c r="Y83" s="45" t="s">
        <v>277</v>
      </c>
      <c r="Z83" s="45" t="s">
        <v>278</v>
      </c>
      <c r="AA83" s="90" t="s">
        <v>91</v>
      </c>
      <c r="AB83" s="45"/>
      <c r="AC83" s="73"/>
      <c r="AD83" s="73"/>
      <c r="AE83" s="73"/>
      <c r="AF83" s="73"/>
      <c r="AG83" s="73"/>
      <c r="AH83" s="73"/>
      <c r="AI83" s="73"/>
      <c r="AJ83" s="73"/>
      <c r="AK83" s="73"/>
      <c r="AL83" s="73"/>
      <c r="AM83" s="73"/>
      <c r="AN83" s="73"/>
      <c r="AO83" s="73"/>
    </row>
    <row r="84" ht="123" customHeight="1" spans="1:41">
      <c r="A84" s="45">
        <v>35</v>
      </c>
      <c r="B84" s="46" t="s">
        <v>279</v>
      </c>
      <c r="C84" s="46" t="s">
        <v>54</v>
      </c>
      <c r="D84" s="46" t="s">
        <v>280</v>
      </c>
      <c r="E84" s="45" t="s">
        <v>221</v>
      </c>
      <c r="F84" s="46" t="s">
        <v>281</v>
      </c>
      <c r="G84" s="47">
        <f>H84+I84+J84+K84</f>
        <v>300</v>
      </c>
      <c r="H84" s="48">
        <v>300</v>
      </c>
      <c r="I84" s="48"/>
      <c r="J84" s="48"/>
      <c r="K84" s="48"/>
      <c r="L84" s="45" t="s">
        <v>282</v>
      </c>
      <c r="M84" s="46" t="s">
        <v>283</v>
      </c>
      <c r="N84" s="46" t="s">
        <v>284</v>
      </c>
      <c r="O84" s="46">
        <v>51</v>
      </c>
      <c r="P84" s="46">
        <v>51</v>
      </c>
      <c r="Q84" s="78">
        <f t="shared" si="4"/>
        <v>5.66</v>
      </c>
      <c r="R84" s="48">
        <v>1.43</v>
      </c>
      <c r="S84" s="48">
        <v>4.23</v>
      </c>
      <c r="T84" s="79">
        <f t="shared" si="5"/>
        <v>10.3</v>
      </c>
      <c r="U84" s="48">
        <v>8.1</v>
      </c>
      <c r="V84" s="48">
        <v>2.2</v>
      </c>
      <c r="W84" s="45" t="s">
        <v>285</v>
      </c>
      <c r="X84" s="80" t="s">
        <v>276</v>
      </c>
      <c r="Y84" s="45" t="s">
        <v>285</v>
      </c>
      <c r="Z84" s="45" t="s">
        <v>276</v>
      </c>
      <c r="AA84" s="90" t="s">
        <v>65</v>
      </c>
      <c r="AB84" s="45"/>
      <c r="AC84" s="73"/>
      <c r="AD84" s="73"/>
      <c r="AE84" s="73"/>
      <c r="AF84" s="73"/>
      <c r="AG84" s="73"/>
      <c r="AH84" s="73"/>
      <c r="AI84" s="73"/>
      <c r="AJ84" s="73"/>
      <c r="AK84" s="73"/>
      <c r="AL84" s="73"/>
      <c r="AM84" s="73"/>
      <c r="AN84" s="73"/>
      <c r="AO84" s="73"/>
    </row>
    <row r="85" ht="123" customHeight="1" spans="1:41">
      <c r="A85" s="45">
        <v>36</v>
      </c>
      <c r="B85" s="46" t="s">
        <v>286</v>
      </c>
      <c r="C85" s="46" t="s">
        <v>138</v>
      </c>
      <c r="D85" s="46" t="s">
        <v>287</v>
      </c>
      <c r="E85" s="45" t="s">
        <v>288</v>
      </c>
      <c r="F85" s="46" t="s">
        <v>289</v>
      </c>
      <c r="G85" s="47">
        <f>H85+I85+J85+K85</f>
        <v>360</v>
      </c>
      <c r="H85" s="48"/>
      <c r="I85" s="48">
        <f>16+199</f>
        <v>215</v>
      </c>
      <c r="J85" s="48"/>
      <c r="K85" s="48">
        <v>145</v>
      </c>
      <c r="L85" s="45" t="s">
        <v>120</v>
      </c>
      <c r="M85" s="46" t="s">
        <v>290</v>
      </c>
      <c r="N85" s="46" t="s">
        <v>291</v>
      </c>
      <c r="O85" s="46"/>
      <c r="P85" s="46">
        <v>3</v>
      </c>
      <c r="Q85" s="78">
        <f t="shared" si="4"/>
        <v>0.0764</v>
      </c>
      <c r="R85" s="48">
        <v>0.0235</v>
      </c>
      <c r="S85" s="48">
        <v>0.0529</v>
      </c>
      <c r="T85" s="79">
        <f t="shared" si="5"/>
        <v>0.37</v>
      </c>
      <c r="U85" s="48">
        <v>0.12</v>
      </c>
      <c r="V85" s="48">
        <v>0.25</v>
      </c>
      <c r="W85" s="45" t="s">
        <v>257</v>
      </c>
      <c r="X85" s="80"/>
      <c r="Y85" s="45" t="s">
        <v>285</v>
      </c>
      <c r="Z85" s="45"/>
      <c r="AA85" s="90" t="s">
        <v>124</v>
      </c>
      <c r="AB85" s="45"/>
      <c r="AC85" s="73"/>
      <c r="AD85" s="73"/>
      <c r="AE85" s="73"/>
      <c r="AF85" s="73"/>
      <c r="AG85" s="73"/>
      <c r="AH85" s="73"/>
      <c r="AI85" s="73"/>
      <c r="AJ85" s="73"/>
      <c r="AK85" s="73"/>
      <c r="AL85" s="73"/>
      <c r="AM85" s="73"/>
      <c r="AN85" s="73"/>
      <c r="AO85" s="73"/>
    </row>
    <row r="86" ht="132" customHeight="1" spans="1:41">
      <c r="A86" s="45">
        <v>37</v>
      </c>
      <c r="B86" s="46" t="s">
        <v>292</v>
      </c>
      <c r="C86" s="46" t="s">
        <v>293</v>
      </c>
      <c r="D86" s="46" t="s">
        <v>294</v>
      </c>
      <c r="E86" s="45" t="s">
        <v>295</v>
      </c>
      <c r="F86" s="46" t="s">
        <v>296</v>
      </c>
      <c r="G86" s="47">
        <v>500</v>
      </c>
      <c r="H86" s="48">
        <v>500</v>
      </c>
      <c r="I86" s="48"/>
      <c r="J86" s="48"/>
      <c r="K86" s="48"/>
      <c r="L86" s="45" t="s">
        <v>58</v>
      </c>
      <c r="M86" s="46" t="s">
        <v>297</v>
      </c>
      <c r="N86" s="46" t="s">
        <v>297</v>
      </c>
      <c r="O86" s="46">
        <v>10</v>
      </c>
      <c r="P86" s="46"/>
      <c r="Q86" s="78">
        <f t="shared" si="4"/>
        <v>0.14</v>
      </c>
      <c r="R86" s="48">
        <v>0.14</v>
      </c>
      <c r="S86" s="48"/>
      <c r="T86" s="79">
        <f t="shared" si="5"/>
        <v>0.63</v>
      </c>
      <c r="U86" s="48">
        <v>0.63</v>
      </c>
      <c r="V86" s="48"/>
      <c r="W86" s="45" t="s">
        <v>298</v>
      </c>
      <c r="X86" s="80" t="s">
        <v>299</v>
      </c>
      <c r="Y86" s="45" t="s">
        <v>298</v>
      </c>
      <c r="Z86" s="45" t="s">
        <v>299</v>
      </c>
      <c r="AA86" s="90" t="s">
        <v>65</v>
      </c>
      <c r="AB86" s="45"/>
      <c r="AC86" s="73"/>
      <c r="AD86" s="73"/>
      <c r="AE86" s="73"/>
      <c r="AF86" s="73"/>
      <c r="AG86" s="73"/>
      <c r="AH86" s="73"/>
      <c r="AI86" s="73"/>
      <c r="AJ86" s="73"/>
      <c r="AK86" s="73"/>
      <c r="AL86" s="73"/>
      <c r="AM86" s="73"/>
      <c r="AN86" s="73"/>
      <c r="AO86" s="73"/>
    </row>
    <row r="87" ht="160" customHeight="1" spans="1:41">
      <c r="A87" s="45">
        <v>38</v>
      </c>
      <c r="B87" s="46" t="s">
        <v>300</v>
      </c>
      <c r="C87" s="46" t="s">
        <v>54</v>
      </c>
      <c r="D87" s="46" t="s">
        <v>73</v>
      </c>
      <c r="E87" s="45" t="s">
        <v>301</v>
      </c>
      <c r="F87" s="46" t="s">
        <v>302</v>
      </c>
      <c r="G87" s="47">
        <v>188</v>
      </c>
      <c r="H87" s="48"/>
      <c r="I87" s="48"/>
      <c r="J87" s="48">
        <v>100</v>
      </c>
      <c r="K87" s="48">
        <v>88</v>
      </c>
      <c r="L87" s="45" t="s">
        <v>303</v>
      </c>
      <c r="M87" s="46" t="s">
        <v>304</v>
      </c>
      <c r="N87" s="46" t="s">
        <v>305</v>
      </c>
      <c r="O87" s="46">
        <v>1</v>
      </c>
      <c r="P87" s="46"/>
      <c r="Q87" s="78">
        <f t="shared" si="4"/>
        <v>0.06</v>
      </c>
      <c r="R87" s="48">
        <v>0.06</v>
      </c>
      <c r="S87" s="48"/>
      <c r="T87" s="79">
        <f t="shared" si="5"/>
        <v>0.3</v>
      </c>
      <c r="U87" s="48">
        <v>0.3</v>
      </c>
      <c r="V87" s="48"/>
      <c r="W87" s="45" t="s">
        <v>267</v>
      </c>
      <c r="X87" s="80" t="s">
        <v>268</v>
      </c>
      <c r="Y87" s="45" t="s">
        <v>267</v>
      </c>
      <c r="Z87" s="45" t="s">
        <v>268</v>
      </c>
      <c r="AA87" s="90" t="s">
        <v>306</v>
      </c>
      <c r="AB87" s="45"/>
      <c r="AC87" s="73"/>
      <c r="AD87" s="73"/>
      <c r="AE87" s="73"/>
      <c r="AF87" s="73"/>
      <c r="AG87" s="73"/>
      <c r="AH87" s="73"/>
      <c r="AI87" s="73"/>
      <c r="AJ87" s="73"/>
      <c r="AK87" s="73"/>
      <c r="AL87" s="73"/>
      <c r="AM87" s="73"/>
      <c r="AN87" s="73"/>
      <c r="AO87" s="73"/>
    </row>
    <row r="88" ht="167" customHeight="1" spans="1:41">
      <c r="A88" s="45">
        <v>39</v>
      </c>
      <c r="B88" s="46" t="s">
        <v>307</v>
      </c>
      <c r="C88" s="46" t="s">
        <v>54</v>
      </c>
      <c r="D88" s="46" t="s">
        <v>83</v>
      </c>
      <c r="E88" s="45" t="s">
        <v>253</v>
      </c>
      <c r="F88" s="46" t="s">
        <v>308</v>
      </c>
      <c r="G88" s="47">
        <v>103</v>
      </c>
      <c r="H88" s="48">
        <v>103</v>
      </c>
      <c r="I88" s="48"/>
      <c r="J88" s="48"/>
      <c r="K88" s="48"/>
      <c r="L88" s="45"/>
      <c r="M88" s="46" t="s">
        <v>304</v>
      </c>
      <c r="N88" s="46" t="s">
        <v>256</v>
      </c>
      <c r="O88" s="46">
        <v>11</v>
      </c>
      <c r="P88" s="46">
        <v>23</v>
      </c>
      <c r="Q88" s="78">
        <f>SUM(R88:S88)</f>
        <v>0.1168</v>
      </c>
      <c r="R88" s="48">
        <v>0.1168</v>
      </c>
      <c r="S88" s="48"/>
      <c r="T88" s="79">
        <f>SUM(U88:V88)</f>
        <v>0.6286</v>
      </c>
      <c r="U88" s="48">
        <v>0.6286</v>
      </c>
      <c r="V88" s="48"/>
      <c r="W88" s="45" t="s">
        <v>257</v>
      </c>
      <c r="X88" s="80"/>
      <c r="Y88" s="45" t="s">
        <v>259</v>
      </c>
      <c r="Z88" s="45"/>
      <c r="AA88" s="90" t="s">
        <v>124</v>
      </c>
      <c r="AB88" s="45"/>
      <c r="AC88" s="73"/>
      <c r="AD88" s="73"/>
      <c r="AE88" s="73"/>
      <c r="AF88" s="73"/>
      <c r="AG88" s="73"/>
      <c r="AH88" s="73"/>
      <c r="AI88" s="73"/>
      <c r="AJ88" s="73"/>
      <c r="AK88" s="73"/>
      <c r="AL88" s="73"/>
      <c r="AM88" s="73"/>
      <c r="AN88" s="73"/>
      <c r="AO88" s="73"/>
    </row>
    <row r="89" ht="39" customHeight="1" spans="1:41">
      <c r="A89" s="34"/>
      <c r="B89" s="35" t="s">
        <v>309</v>
      </c>
      <c r="C89" s="36"/>
      <c r="D89" s="36"/>
      <c r="E89" s="37"/>
      <c r="F89" s="53"/>
      <c r="G89" s="54">
        <f>G90</f>
        <v>0</v>
      </c>
      <c r="H89" s="54">
        <f>H90</f>
        <v>0</v>
      </c>
      <c r="I89" s="54">
        <f>I90</f>
        <v>0</v>
      </c>
      <c r="J89" s="54">
        <f>J90</f>
        <v>0</v>
      </c>
      <c r="K89" s="54">
        <f>K90</f>
        <v>0</v>
      </c>
      <c r="L89" s="73"/>
      <c r="M89" s="73"/>
      <c r="N89" s="74"/>
      <c r="O89" s="73"/>
      <c r="P89" s="73"/>
      <c r="Q89" s="73"/>
      <c r="R89" s="73"/>
      <c r="S89" s="73"/>
      <c r="T89" s="73"/>
      <c r="U89" s="73"/>
      <c r="V89" s="73"/>
      <c r="W89" s="81"/>
      <c r="X89" s="81"/>
      <c r="Y89" s="73"/>
      <c r="Z89" s="73"/>
      <c r="AA89" s="73"/>
      <c r="AB89" s="73"/>
      <c r="AC89" s="73"/>
      <c r="AD89" s="73"/>
      <c r="AE89" s="73"/>
      <c r="AF89" s="73"/>
      <c r="AG89" s="73"/>
      <c r="AH89" s="73"/>
      <c r="AI89" s="73"/>
      <c r="AJ89" s="73"/>
      <c r="AK89" s="73"/>
      <c r="AL89" s="73"/>
      <c r="AM89" s="73"/>
      <c r="AN89" s="73"/>
      <c r="AO89" s="73"/>
    </row>
    <row r="90" ht="39" customHeight="1" spans="1:41">
      <c r="A90" s="34"/>
      <c r="B90" s="95" t="s">
        <v>79</v>
      </c>
      <c r="C90" s="96"/>
      <c r="D90" s="96"/>
      <c r="E90" s="96"/>
      <c r="F90" s="53"/>
      <c r="G90" s="54"/>
      <c r="H90" s="54"/>
      <c r="I90" s="54"/>
      <c r="J90" s="54"/>
      <c r="K90" s="54"/>
      <c r="L90" s="73"/>
      <c r="M90" s="73"/>
      <c r="N90" s="74"/>
      <c r="O90" s="73"/>
      <c r="P90" s="73"/>
      <c r="Q90" s="73"/>
      <c r="R90" s="73"/>
      <c r="S90" s="73"/>
      <c r="T90" s="73"/>
      <c r="U90" s="73"/>
      <c r="V90" s="73"/>
      <c r="W90" s="81"/>
      <c r="X90" s="81"/>
      <c r="Y90" s="73"/>
      <c r="Z90" s="73"/>
      <c r="AA90" s="73"/>
      <c r="AB90" s="73"/>
      <c r="AC90" s="73"/>
      <c r="AD90" s="73"/>
      <c r="AE90" s="73"/>
      <c r="AF90" s="73"/>
      <c r="AG90" s="73"/>
      <c r="AH90" s="73"/>
      <c r="AI90" s="73"/>
      <c r="AJ90" s="73"/>
      <c r="AK90" s="73"/>
      <c r="AL90" s="73"/>
      <c r="AM90" s="73"/>
      <c r="AN90" s="73"/>
      <c r="AO90" s="73"/>
    </row>
    <row r="91" s="4" customFormat="1" ht="39" customHeight="1" spans="1:41">
      <c r="A91" s="34"/>
      <c r="B91" s="35" t="s">
        <v>310</v>
      </c>
      <c r="C91" s="36"/>
      <c r="D91" s="36"/>
      <c r="E91" s="37"/>
      <c r="F91" s="53"/>
      <c r="G91" s="54">
        <f>SUM(G92)</f>
        <v>0</v>
      </c>
      <c r="H91" s="54">
        <f>SUM(H92)</f>
        <v>0</v>
      </c>
      <c r="I91" s="54">
        <f>SUM(I92)</f>
        <v>0</v>
      </c>
      <c r="J91" s="54">
        <f>SUM(J92)</f>
        <v>0</v>
      </c>
      <c r="K91" s="54">
        <f>SUM(K92)</f>
        <v>0</v>
      </c>
      <c r="L91" s="73"/>
      <c r="M91" s="73"/>
      <c r="N91" s="74"/>
      <c r="O91" s="73"/>
      <c r="P91" s="73"/>
      <c r="Q91" s="73"/>
      <c r="R91" s="73"/>
      <c r="S91" s="73"/>
      <c r="T91" s="73"/>
      <c r="U91" s="73"/>
      <c r="V91" s="73"/>
      <c r="W91" s="81"/>
      <c r="X91" s="81"/>
      <c r="Y91" s="73"/>
      <c r="Z91" s="73"/>
      <c r="AA91" s="73"/>
      <c r="AB91" s="73"/>
      <c r="AC91" s="73"/>
      <c r="AD91" s="73"/>
      <c r="AE91" s="73"/>
      <c r="AF91" s="73"/>
      <c r="AG91" s="73"/>
      <c r="AH91" s="73"/>
      <c r="AI91" s="73"/>
      <c r="AJ91" s="73"/>
      <c r="AK91" s="73"/>
      <c r="AL91" s="73"/>
      <c r="AM91" s="73"/>
      <c r="AN91" s="73"/>
      <c r="AO91" s="73"/>
    </row>
    <row r="92" s="4" customFormat="1" ht="39" customHeight="1" spans="1:41">
      <c r="A92" s="34"/>
      <c r="B92" s="95" t="s">
        <v>79</v>
      </c>
      <c r="C92" s="96"/>
      <c r="D92" s="96"/>
      <c r="E92" s="96"/>
      <c r="F92" s="53"/>
      <c r="G92" s="54"/>
      <c r="H92" s="54"/>
      <c r="I92" s="54"/>
      <c r="J92" s="54"/>
      <c r="K92" s="54"/>
      <c r="L92" s="73"/>
      <c r="M92" s="73"/>
      <c r="N92" s="74"/>
      <c r="O92" s="73"/>
      <c r="P92" s="73"/>
      <c r="Q92" s="73"/>
      <c r="R92" s="73"/>
      <c r="S92" s="73"/>
      <c r="T92" s="73"/>
      <c r="U92" s="73"/>
      <c r="V92" s="73"/>
      <c r="W92" s="81"/>
      <c r="X92" s="81"/>
      <c r="Y92" s="73"/>
      <c r="Z92" s="73"/>
      <c r="AA92" s="73"/>
      <c r="AB92" s="73"/>
      <c r="AC92" s="73"/>
      <c r="AD92" s="73"/>
      <c r="AE92" s="73"/>
      <c r="AF92" s="73"/>
      <c r="AG92" s="73"/>
      <c r="AH92" s="73"/>
      <c r="AI92" s="73"/>
      <c r="AJ92" s="73"/>
      <c r="AK92" s="73"/>
      <c r="AL92" s="73"/>
      <c r="AM92" s="73"/>
      <c r="AN92" s="73"/>
      <c r="AO92" s="73"/>
    </row>
    <row r="93" ht="39" customHeight="1" spans="1:41">
      <c r="A93" s="34"/>
      <c r="B93" s="35" t="s">
        <v>311</v>
      </c>
      <c r="C93" s="36"/>
      <c r="D93" s="36"/>
      <c r="E93" s="37"/>
      <c r="F93" s="53"/>
      <c r="G93" s="54">
        <f>SUM(G94)</f>
        <v>2000</v>
      </c>
      <c r="H93" s="54">
        <f>SUM(H94)</f>
        <v>2000</v>
      </c>
      <c r="I93" s="54">
        <f>SUM(I94)</f>
        <v>0</v>
      </c>
      <c r="J93" s="54">
        <f>SUM(J94)</f>
        <v>0</v>
      </c>
      <c r="K93" s="54">
        <f>SUM(K94)</f>
        <v>0</v>
      </c>
      <c r="L93" s="73"/>
      <c r="M93" s="73"/>
      <c r="N93" s="74"/>
      <c r="O93" s="73"/>
      <c r="P93" s="73"/>
      <c r="Q93" s="73"/>
      <c r="R93" s="73"/>
      <c r="S93" s="73"/>
      <c r="T93" s="73"/>
      <c r="U93" s="73"/>
      <c r="V93" s="73"/>
      <c r="W93" s="81"/>
      <c r="X93" s="81"/>
      <c r="Y93" s="73"/>
      <c r="Z93" s="73"/>
      <c r="AA93" s="73"/>
      <c r="AB93" s="73"/>
      <c r="AC93" s="73"/>
      <c r="AD93" s="73"/>
      <c r="AE93" s="73"/>
      <c r="AF93" s="73"/>
      <c r="AG93" s="73"/>
      <c r="AH93" s="73"/>
      <c r="AI93" s="73"/>
      <c r="AJ93" s="73"/>
      <c r="AK93" s="73"/>
      <c r="AL93" s="73"/>
      <c r="AM93" s="73"/>
      <c r="AN93" s="73"/>
      <c r="AO93" s="73"/>
    </row>
    <row r="94" ht="140" customHeight="1" spans="1:41">
      <c r="A94" s="45">
        <v>40</v>
      </c>
      <c r="B94" s="46" t="s">
        <v>312</v>
      </c>
      <c r="C94" s="46" t="s">
        <v>54</v>
      </c>
      <c r="D94" s="46" t="s">
        <v>55</v>
      </c>
      <c r="E94" s="45" t="s">
        <v>56</v>
      </c>
      <c r="F94" s="46" t="s">
        <v>313</v>
      </c>
      <c r="G94" s="47">
        <v>2000</v>
      </c>
      <c r="H94" s="48">
        <v>2000</v>
      </c>
      <c r="I94" s="48"/>
      <c r="J94" s="48"/>
      <c r="K94" s="48"/>
      <c r="L94" s="45" t="s">
        <v>58</v>
      </c>
      <c r="M94" s="46" t="s">
        <v>314</v>
      </c>
      <c r="N94" s="46" t="s">
        <v>315</v>
      </c>
      <c r="O94" s="46">
        <v>51</v>
      </c>
      <c r="P94" s="46">
        <v>51</v>
      </c>
      <c r="Q94" s="78">
        <v>1.1485</v>
      </c>
      <c r="R94" s="48">
        <v>1.1485</v>
      </c>
      <c r="S94" s="48"/>
      <c r="T94" s="79">
        <f>U94+V94</f>
        <v>5.51</v>
      </c>
      <c r="U94" s="48">
        <v>5.51</v>
      </c>
      <c r="V94" s="48"/>
      <c r="W94" s="45" t="s">
        <v>316</v>
      </c>
      <c r="X94" s="80" t="s">
        <v>317</v>
      </c>
      <c r="Y94" s="45" t="s">
        <v>316</v>
      </c>
      <c r="Z94" s="45" t="s">
        <v>317</v>
      </c>
      <c r="AA94" s="90" t="s">
        <v>65</v>
      </c>
      <c r="AB94" s="45"/>
      <c r="AC94" s="73"/>
      <c r="AD94" s="73"/>
      <c r="AE94" s="73"/>
      <c r="AF94" s="73"/>
      <c r="AG94" s="73"/>
      <c r="AH94" s="73"/>
      <c r="AI94" s="73"/>
      <c r="AJ94" s="73"/>
      <c r="AK94" s="73"/>
      <c r="AL94" s="73"/>
      <c r="AM94" s="73"/>
      <c r="AN94" s="73"/>
      <c r="AO94" s="73"/>
    </row>
    <row r="95" ht="39" customHeight="1" spans="1:41">
      <c r="A95" s="34"/>
      <c r="B95" s="35" t="s">
        <v>318</v>
      </c>
      <c r="C95" s="36"/>
      <c r="D95" s="36"/>
      <c r="E95" s="37"/>
      <c r="F95" s="53"/>
      <c r="G95" s="54">
        <f>G96</f>
        <v>0</v>
      </c>
      <c r="H95" s="54">
        <f>H96</f>
        <v>0</v>
      </c>
      <c r="I95" s="54">
        <f>I96</f>
        <v>0</v>
      </c>
      <c r="J95" s="54">
        <f>J96</f>
        <v>0</v>
      </c>
      <c r="K95" s="54">
        <f>K96</f>
        <v>0</v>
      </c>
      <c r="L95" s="73"/>
      <c r="M95" s="73"/>
      <c r="N95" s="74"/>
      <c r="O95" s="73"/>
      <c r="P95" s="73"/>
      <c r="Q95" s="73"/>
      <c r="R95" s="73"/>
      <c r="S95" s="73"/>
      <c r="T95" s="73"/>
      <c r="U95" s="73"/>
      <c r="V95" s="73"/>
      <c r="W95" s="81"/>
      <c r="X95" s="81"/>
      <c r="Y95" s="73"/>
      <c r="Z95" s="73"/>
      <c r="AA95" s="73"/>
      <c r="AB95" s="73"/>
      <c r="AC95" s="73"/>
      <c r="AD95" s="73"/>
      <c r="AE95" s="73"/>
      <c r="AF95" s="73"/>
      <c r="AG95" s="73"/>
      <c r="AH95" s="73"/>
      <c r="AI95" s="73"/>
      <c r="AJ95" s="73"/>
      <c r="AK95" s="73"/>
      <c r="AL95" s="73"/>
      <c r="AM95" s="73"/>
      <c r="AN95" s="73"/>
      <c r="AO95" s="73"/>
    </row>
    <row r="96" ht="39" customHeight="1" spans="1:41">
      <c r="A96" s="34"/>
      <c r="B96" s="95" t="s">
        <v>79</v>
      </c>
      <c r="C96" s="96"/>
      <c r="D96" s="96"/>
      <c r="E96" s="96"/>
      <c r="F96" s="53"/>
      <c r="G96" s="54"/>
      <c r="H96" s="54"/>
      <c r="I96" s="54"/>
      <c r="J96" s="54"/>
      <c r="K96" s="54"/>
      <c r="L96" s="73"/>
      <c r="M96" s="73"/>
      <c r="N96" s="74"/>
      <c r="O96" s="73"/>
      <c r="P96" s="73"/>
      <c r="Q96" s="73"/>
      <c r="R96" s="73"/>
      <c r="S96" s="73"/>
      <c r="T96" s="73"/>
      <c r="U96" s="73"/>
      <c r="V96" s="73"/>
      <c r="W96" s="81"/>
      <c r="X96" s="81"/>
      <c r="Y96" s="73"/>
      <c r="Z96" s="73"/>
      <c r="AA96" s="73"/>
      <c r="AB96" s="73"/>
      <c r="AC96" s="73"/>
      <c r="AD96" s="73"/>
      <c r="AE96" s="73"/>
      <c r="AF96" s="73"/>
      <c r="AG96" s="73"/>
      <c r="AH96" s="73"/>
      <c r="AI96" s="73"/>
      <c r="AJ96" s="73"/>
      <c r="AK96" s="73"/>
      <c r="AL96" s="73"/>
      <c r="AM96" s="73"/>
      <c r="AN96" s="73"/>
      <c r="AO96" s="73"/>
    </row>
    <row r="97" s="4" customFormat="1" ht="39" customHeight="1" spans="1:41">
      <c r="A97" s="34"/>
      <c r="B97" s="35" t="s">
        <v>319</v>
      </c>
      <c r="C97" s="36"/>
      <c r="D97" s="36"/>
      <c r="E97" s="37"/>
      <c r="F97" s="53"/>
      <c r="G97" s="54">
        <f>G98+G100</f>
        <v>5317</v>
      </c>
      <c r="H97" s="54">
        <f>H98+H100</f>
        <v>5287</v>
      </c>
      <c r="I97" s="54">
        <f>I98+I100</f>
        <v>0</v>
      </c>
      <c r="J97" s="54">
        <f>J98+J100</f>
        <v>0</v>
      </c>
      <c r="K97" s="54">
        <f>K98+K100</f>
        <v>30</v>
      </c>
      <c r="L97" s="73"/>
      <c r="M97" s="73"/>
      <c r="N97" s="74"/>
      <c r="O97" s="73"/>
      <c r="P97" s="73"/>
      <c r="Q97" s="73"/>
      <c r="R97" s="73"/>
      <c r="S97" s="73"/>
      <c r="T97" s="73"/>
      <c r="U97" s="73"/>
      <c r="V97" s="73"/>
      <c r="W97" s="81"/>
      <c r="X97" s="81"/>
      <c r="Y97" s="73"/>
      <c r="Z97" s="73"/>
      <c r="AA97" s="73"/>
      <c r="AB97" s="73"/>
      <c r="AC97" s="73"/>
      <c r="AD97" s="73"/>
      <c r="AE97" s="73"/>
      <c r="AF97" s="73"/>
      <c r="AG97" s="73"/>
      <c r="AH97" s="73"/>
      <c r="AI97" s="73"/>
      <c r="AJ97" s="73"/>
      <c r="AK97" s="73"/>
      <c r="AL97" s="73"/>
      <c r="AM97" s="73"/>
      <c r="AN97" s="73"/>
      <c r="AO97" s="73"/>
    </row>
    <row r="98" s="4" customFormat="1" ht="39" customHeight="1" spans="1:41">
      <c r="A98" s="34"/>
      <c r="B98" s="35" t="s">
        <v>320</v>
      </c>
      <c r="C98" s="36"/>
      <c r="D98" s="36"/>
      <c r="E98" s="37"/>
      <c r="F98" s="53"/>
      <c r="G98" s="54">
        <f>G99</f>
        <v>30</v>
      </c>
      <c r="H98" s="54">
        <f>H99</f>
        <v>0</v>
      </c>
      <c r="I98" s="54">
        <f>I99</f>
        <v>0</v>
      </c>
      <c r="J98" s="54">
        <f>J99</f>
        <v>0</v>
      </c>
      <c r="K98" s="54">
        <f>K99</f>
        <v>30</v>
      </c>
      <c r="L98" s="73"/>
      <c r="M98" s="73"/>
      <c r="N98" s="74"/>
      <c r="O98" s="73"/>
      <c r="P98" s="73"/>
      <c r="Q98" s="73"/>
      <c r="R98" s="73"/>
      <c r="S98" s="73"/>
      <c r="T98" s="73"/>
      <c r="U98" s="73"/>
      <c r="V98" s="73"/>
      <c r="W98" s="81"/>
      <c r="X98" s="81"/>
      <c r="Y98" s="73"/>
      <c r="Z98" s="73"/>
      <c r="AA98" s="73"/>
      <c r="AB98" s="73"/>
      <c r="AC98" s="73"/>
      <c r="AD98" s="73"/>
      <c r="AE98" s="73"/>
      <c r="AF98" s="73"/>
      <c r="AG98" s="73"/>
      <c r="AH98" s="73"/>
      <c r="AI98" s="73"/>
      <c r="AJ98" s="73"/>
      <c r="AK98" s="73"/>
      <c r="AL98" s="73"/>
      <c r="AM98" s="73"/>
      <c r="AN98" s="73"/>
      <c r="AO98" s="73"/>
    </row>
    <row r="99" ht="147" customHeight="1" spans="1:41">
      <c r="A99" s="45">
        <v>41</v>
      </c>
      <c r="B99" s="46" t="s">
        <v>321</v>
      </c>
      <c r="C99" s="46" t="s">
        <v>54</v>
      </c>
      <c r="D99" s="46" t="s">
        <v>83</v>
      </c>
      <c r="E99" s="45" t="s">
        <v>322</v>
      </c>
      <c r="F99" s="46" t="s">
        <v>323</v>
      </c>
      <c r="G99" s="47">
        <v>30</v>
      </c>
      <c r="H99" s="48"/>
      <c r="I99" s="48"/>
      <c r="J99" s="48"/>
      <c r="K99" s="48">
        <v>30</v>
      </c>
      <c r="L99" s="45" t="s">
        <v>86</v>
      </c>
      <c r="M99" s="46" t="s">
        <v>324</v>
      </c>
      <c r="N99" s="46" t="s">
        <v>325</v>
      </c>
      <c r="O99" s="46">
        <v>7</v>
      </c>
      <c r="P99" s="46">
        <v>3</v>
      </c>
      <c r="Q99" s="78">
        <f>R99+S99</f>
        <v>0.007</v>
      </c>
      <c r="R99" s="48">
        <v>0.002</v>
      </c>
      <c r="S99" s="48">
        <v>0.005</v>
      </c>
      <c r="T99" s="79">
        <f>U99+V99</f>
        <v>0.035</v>
      </c>
      <c r="U99" s="48">
        <v>0.01</v>
      </c>
      <c r="V99" s="48">
        <v>0.025</v>
      </c>
      <c r="W99" s="45" t="s">
        <v>267</v>
      </c>
      <c r="X99" s="80" t="s">
        <v>268</v>
      </c>
      <c r="Y99" s="45" t="s">
        <v>267</v>
      </c>
      <c r="Z99" s="45" t="s">
        <v>268</v>
      </c>
      <c r="AA99" s="90" t="s">
        <v>91</v>
      </c>
      <c r="AB99" s="45"/>
      <c r="AC99" s="73"/>
      <c r="AD99" s="73"/>
      <c r="AE99" s="73"/>
      <c r="AF99" s="73"/>
      <c r="AG99" s="73"/>
      <c r="AH99" s="73"/>
      <c r="AI99" s="73"/>
      <c r="AJ99" s="73"/>
      <c r="AK99" s="73"/>
      <c r="AL99" s="73"/>
      <c r="AM99" s="73"/>
      <c r="AN99" s="73"/>
      <c r="AO99" s="73"/>
    </row>
    <row r="100" s="4" customFormat="1" ht="39" customHeight="1" spans="1:41">
      <c r="A100" s="34"/>
      <c r="B100" s="35" t="s">
        <v>326</v>
      </c>
      <c r="C100" s="36"/>
      <c r="D100" s="36"/>
      <c r="E100" s="37"/>
      <c r="F100" s="53"/>
      <c r="G100" s="54">
        <f>SUM(G101:G106)</f>
        <v>5287</v>
      </c>
      <c r="H100" s="54">
        <f>SUM(H101:H106)</f>
        <v>5287</v>
      </c>
      <c r="I100" s="54">
        <f>SUM(I101:I106)</f>
        <v>0</v>
      </c>
      <c r="J100" s="54">
        <f>SUM(J101:J106)</f>
        <v>0</v>
      </c>
      <c r="K100" s="54">
        <f>SUM(K101:K106)</f>
        <v>0</v>
      </c>
      <c r="L100" s="73"/>
      <c r="M100" s="73"/>
      <c r="N100" s="74"/>
      <c r="O100" s="73"/>
      <c r="P100" s="73"/>
      <c r="Q100" s="73"/>
      <c r="R100" s="73"/>
      <c r="S100" s="73"/>
      <c r="T100" s="73"/>
      <c r="U100" s="73"/>
      <c r="V100" s="73"/>
      <c r="W100" s="81"/>
      <c r="X100" s="81"/>
      <c r="Y100" s="73"/>
      <c r="Z100" s="73"/>
      <c r="AA100" s="73"/>
      <c r="AB100" s="73"/>
      <c r="AC100" s="73"/>
      <c r="AD100" s="73"/>
      <c r="AE100" s="73"/>
      <c r="AF100" s="73"/>
      <c r="AG100" s="73"/>
      <c r="AH100" s="73"/>
      <c r="AI100" s="73"/>
      <c r="AJ100" s="73"/>
      <c r="AK100" s="73"/>
      <c r="AL100" s="73"/>
      <c r="AM100" s="73"/>
      <c r="AN100" s="73"/>
      <c r="AO100" s="73"/>
    </row>
    <row r="101" s="5" customFormat="1" ht="135" customHeight="1" spans="1:41">
      <c r="A101" s="55">
        <v>42</v>
      </c>
      <c r="B101" s="56" t="s">
        <v>327</v>
      </c>
      <c r="C101" s="56" t="s">
        <v>54</v>
      </c>
      <c r="D101" s="56" t="s">
        <v>151</v>
      </c>
      <c r="E101" s="55" t="s">
        <v>84</v>
      </c>
      <c r="F101" s="56" t="s">
        <v>328</v>
      </c>
      <c r="G101" s="57">
        <v>50</v>
      </c>
      <c r="H101" s="58">
        <v>50</v>
      </c>
      <c r="I101" s="58"/>
      <c r="J101" s="58"/>
      <c r="K101" s="58"/>
      <c r="L101" s="55" t="s">
        <v>147</v>
      </c>
      <c r="M101" s="56" t="s">
        <v>329</v>
      </c>
      <c r="N101" s="56" t="s">
        <v>329</v>
      </c>
      <c r="O101" s="56">
        <v>5</v>
      </c>
      <c r="P101" s="56"/>
      <c r="Q101" s="82">
        <f>SUM(R101:S101)</f>
        <v>0.35</v>
      </c>
      <c r="R101" s="58">
        <v>0.25</v>
      </c>
      <c r="S101" s="58">
        <v>0.1</v>
      </c>
      <c r="T101" s="83">
        <f>SUM(U101:V101)</f>
        <v>0.2</v>
      </c>
      <c r="U101" s="58">
        <v>0.1</v>
      </c>
      <c r="V101" s="58">
        <v>0.1</v>
      </c>
      <c r="W101" s="55" t="s">
        <v>61</v>
      </c>
      <c r="X101" s="84" t="s">
        <v>62</v>
      </c>
      <c r="Y101" s="55" t="s">
        <v>89</v>
      </c>
      <c r="Z101" s="55" t="s">
        <v>90</v>
      </c>
      <c r="AA101" s="92" t="s">
        <v>124</v>
      </c>
      <c r="AB101" s="55"/>
      <c r="AC101" s="93"/>
      <c r="AD101" s="93"/>
      <c r="AE101" s="93"/>
      <c r="AF101" s="93"/>
      <c r="AG101" s="93"/>
      <c r="AH101" s="93"/>
      <c r="AI101" s="93"/>
      <c r="AJ101" s="93"/>
      <c r="AK101" s="93"/>
      <c r="AL101" s="93"/>
      <c r="AM101" s="93"/>
      <c r="AN101" s="93"/>
      <c r="AO101" s="93"/>
    </row>
    <row r="102" ht="135" customHeight="1" spans="1:41">
      <c r="A102" s="45">
        <v>43</v>
      </c>
      <c r="B102" s="46" t="s">
        <v>330</v>
      </c>
      <c r="C102" s="46" t="s">
        <v>54</v>
      </c>
      <c r="D102" s="46" t="s">
        <v>331</v>
      </c>
      <c r="E102" s="45" t="s">
        <v>332</v>
      </c>
      <c r="F102" s="46" t="s">
        <v>333</v>
      </c>
      <c r="G102" s="47">
        <v>500</v>
      </c>
      <c r="H102" s="48">
        <v>500</v>
      </c>
      <c r="I102" s="48"/>
      <c r="J102" s="48"/>
      <c r="K102" s="48"/>
      <c r="L102" s="45" t="s">
        <v>58</v>
      </c>
      <c r="M102" s="46" t="s">
        <v>334</v>
      </c>
      <c r="N102" s="46" t="s">
        <v>335</v>
      </c>
      <c r="O102" s="46">
        <v>2</v>
      </c>
      <c r="P102" s="46"/>
      <c r="Q102" s="78">
        <f t="shared" ref="Q102:Q106" si="6">R102+S102</f>
        <v>0.0718</v>
      </c>
      <c r="R102" s="48">
        <v>0.0487</v>
      </c>
      <c r="S102" s="48">
        <v>0.0231</v>
      </c>
      <c r="T102" s="79">
        <f t="shared" ref="T102:T106" si="7">U102+V102</f>
        <v>0.3895</v>
      </c>
      <c r="U102" s="48">
        <v>0.2777</v>
      </c>
      <c r="V102" s="48">
        <v>0.1118</v>
      </c>
      <c r="W102" s="45" t="s">
        <v>298</v>
      </c>
      <c r="X102" s="80" t="s">
        <v>299</v>
      </c>
      <c r="Y102" s="45" t="s">
        <v>298</v>
      </c>
      <c r="Z102" s="45" t="s">
        <v>299</v>
      </c>
      <c r="AA102" s="90" t="s">
        <v>65</v>
      </c>
      <c r="AB102" s="45"/>
      <c r="AC102" s="73"/>
      <c r="AD102" s="73"/>
      <c r="AE102" s="73"/>
      <c r="AF102" s="73"/>
      <c r="AG102" s="73"/>
      <c r="AH102" s="73"/>
      <c r="AI102" s="73"/>
      <c r="AJ102" s="73"/>
      <c r="AK102" s="73"/>
      <c r="AL102" s="73"/>
      <c r="AM102" s="73"/>
      <c r="AN102" s="73"/>
      <c r="AO102" s="73"/>
    </row>
    <row r="103" ht="135" customHeight="1" spans="1:41">
      <c r="A103" s="45">
        <v>44</v>
      </c>
      <c r="B103" s="46" t="s">
        <v>336</v>
      </c>
      <c r="C103" s="46" t="s">
        <v>54</v>
      </c>
      <c r="D103" s="46" t="s">
        <v>337</v>
      </c>
      <c r="E103" s="45" t="s">
        <v>67</v>
      </c>
      <c r="F103" s="46" t="s">
        <v>338</v>
      </c>
      <c r="G103" s="47">
        <v>800</v>
      </c>
      <c r="H103" s="48">
        <v>800</v>
      </c>
      <c r="I103" s="48"/>
      <c r="J103" s="48"/>
      <c r="K103" s="48"/>
      <c r="L103" s="45" t="s">
        <v>58</v>
      </c>
      <c r="M103" s="46" t="s">
        <v>339</v>
      </c>
      <c r="N103" s="46" t="s">
        <v>340</v>
      </c>
      <c r="O103" s="46">
        <v>4</v>
      </c>
      <c r="P103" s="46"/>
      <c r="Q103" s="78">
        <f t="shared" si="6"/>
        <v>0.1023</v>
      </c>
      <c r="R103" s="48">
        <v>0.0743</v>
      </c>
      <c r="S103" s="48">
        <v>0.028</v>
      </c>
      <c r="T103" s="79">
        <f t="shared" si="7"/>
        <v>0.5528</v>
      </c>
      <c r="U103" s="48">
        <v>0.419</v>
      </c>
      <c r="V103" s="48">
        <v>0.1338</v>
      </c>
      <c r="W103" s="45" t="s">
        <v>275</v>
      </c>
      <c r="X103" s="80" t="s">
        <v>276</v>
      </c>
      <c r="Y103" s="45" t="s">
        <v>275</v>
      </c>
      <c r="Z103" s="45" t="s">
        <v>276</v>
      </c>
      <c r="AA103" s="90" t="s">
        <v>65</v>
      </c>
      <c r="AB103" s="45"/>
      <c r="AC103" s="73"/>
      <c r="AD103" s="73"/>
      <c r="AE103" s="73"/>
      <c r="AF103" s="73"/>
      <c r="AG103" s="73"/>
      <c r="AH103" s="73"/>
      <c r="AI103" s="73"/>
      <c r="AJ103" s="73"/>
      <c r="AK103" s="73"/>
      <c r="AL103" s="73"/>
      <c r="AM103" s="73"/>
      <c r="AN103" s="73"/>
      <c r="AO103" s="73"/>
    </row>
    <row r="104" ht="135" customHeight="1" spans="1:41">
      <c r="A104" s="45">
        <v>45</v>
      </c>
      <c r="B104" s="46" t="s">
        <v>341</v>
      </c>
      <c r="C104" s="46" t="s">
        <v>54</v>
      </c>
      <c r="D104" s="46" t="s">
        <v>337</v>
      </c>
      <c r="E104" s="45" t="s">
        <v>67</v>
      </c>
      <c r="F104" s="46" t="s">
        <v>342</v>
      </c>
      <c r="G104" s="47">
        <v>1437</v>
      </c>
      <c r="H104" s="48">
        <v>1437</v>
      </c>
      <c r="I104" s="48"/>
      <c r="J104" s="48"/>
      <c r="K104" s="48"/>
      <c r="L104" s="45" t="s">
        <v>58</v>
      </c>
      <c r="M104" s="46" t="s">
        <v>343</v>
      </c>
      <c r="N104" s="46" t="s">
        <v>344</v>
      </c>
      <c r="O104" s="46">
        <v>4</v>
      </c>
      <c r="P104" s="46"/>
      <c r="Q104" s="78">
        <f t="shared" si="6"/>
        <v>0.1323</v>
      </c>
      <c r="R104" s="48">
        <v>0.0423</v>
      </c>
      <c r="S104" s="48">
        <v>0.09</v>
      </c>
      <c r="T104" s="79">
        <f t="shared" si="7"/>
        <v>0.6367</v>
      </c>
      <c r="U104" s="48">
        <v>0.1867</v>
      </c>
      <c r="V104" s="48">
        <v>0.45</v>
      </c>
      <c r="W104" s="45" t="s">
        <v>275</v>
      </c>
      <c r="X104" s="80" t="s">
        <v>276</v>
      </c>
      <c r="Y104" s="45" t="s">
        <v>275</v>
      </c>
      <c r="Z104" s="45" t="s">
        <v>276</v>
      </c>
      <c r="AA104" s="90" t="s">
        <v>65</v>
      </c>
      <c r="AB104" s="45"/>
      <c r="AC104" s="73"/>
      <c r="AD104" s="73"/>
      <c r="AE104" s="73"/>
      <c r="AF104" s="73"/>
      <c r="AG104" s="73"/>
      <c r="AH104" s="73"/>
      <c r="AI104" s="73"/>
      <c r="AJ104" s="73"/>
      <c r="AK104" s="73"/>
      <c r="AL104" s="73"/>
      <c r="AM104" s="73"/>
      <c r="AN104" s="73"/>
      <c r="AO104" s="73"/>
    </row>
    <row r="105" ht="135" customHeight="1" spans="1:41">
      <c r="A105" s="45">
        <v>46</v>
      </c>
      <c r="B105" s="46" t="s">
        <v>345</v>
      </c>
      <c r="C105" s="46" t="s">
        <v>54</v>
      </c>
      <c r="D105" s="46" t="s">
        <v>280</v>
      </c>
      <c r="E105" s="45" t="s">
        <v>346</v>
      </c>
      <c r="F105" s="46" t="s">
        <v>347</v>
      </c>
      <c r="G105" s="47">
        <v>2000</v>
      </c>
      <c r="H105" s="48">
        <v>2000</v>
      </c>
      <c r="I105" s="48"/>
      <c r="J105" s="48"/>
      <c r="K105" s="48"/>
      <c r="L105" s="45" t="s">
        <v>58</v>
      </c>
      <c r="M105" s="46" t="s">
        <v>348</v>
      </c>
      <c r="N105" s="46" t="s">
        <v>349</v>
      </c>
      <c r="O105" s="46">
        <v>5</v>
      </c>
      <c r="P105" s="46"/>
      <c r="Q105" s="78">
        <f t="shared" si="6"/>
        <v>0.1536</v>
      </c>
      <c r="R105" s="48">
        <v>0.1066</v>
      </c>
      <c r="S105" s="48">
        <v>0.047</v>
      </c>
      <c r="T105" s="79">
        <f t="shared" si="7"/>
        <v>0.8151</v>
      </c>
      <c r="U105" s="48">
        <v>0.59</v>
      </c>
      <c r="V105" s="48">
        <v>0.2251</v>
      </c>
      <c r="W105" s="45" t="s">
        <v>277</v>
      </c>
      <c r="X105" s="80" t="s">
        <v>278</v>
      </c>
      <c r="Y105" s="45" t="s">
        <v>67</v>
      </c>
      <c r="Z105" s="45" t="s">
        <v>71</v>
      </c>
      <c r="AA105" s="90" t="s">
        <v>65</v>
      </c>
      <c r="AB105" s="45"/>
      <c r="AC105" s="73"/>
      <c r="AD105" s="73"/>
      <c r="AE105" s="73"/>
      <c r="AF105" s="73"/>
      <c r="AG105" s="73"/>
      <c r="AH105" s="73"/>
      <c r="AI105" s="73"/>
      <c r="AJ105" s="73"/>
      <c r="AK105" s="73"/>
      <c r="AL105" s="73"/>
      <c r="AM105" s="73"/>
      <c r="AN105" s="73"/>
      <c r="AO105" s="73"/>
    </row>
    <row r="106" ht="135" customHeight="1" spans="1:41">
      <c r="A106" s="45">
        <v>47</v>
      </c>
      <c r="B106" s="46" t="s">
        <v>350</v>
      </c>
      <c r="C106" s="46" t="s">
        <v>54</v>
      </c>
      <c r="D106" s="46" t="s">
        <v>280</v>
      </c>
      <c r="E106" s="45" t="s">
        <v>351</v>
      </c>
      <c r="F106" s="46" t="s">
        <v>352</v>
      </c>
      <c r="G106" s="47">
        <v>500</v>
      </c>
      <c r="H106" s="48">
        <v>500</v>
      </c>
      <c r="I106" s="48"/>
      <c r="J106" s="48"/>
      <c r="K106" s="48"/>
      <c r="L106" s="45" t="s">
        <v>58</v>
      </c>
      <c r="M106" s="46" t="s">
        <v>348</v>
      </c>
      <c r="N106" s="46" t="s">
        <v>353</v>
      </c>
      <c r="O106" s="46">
        <v>1</v>
      </c>
      <c r="P106" s="46"/>
      <c r="Q106" s="78">
        <f t="shared" si="6"/>
        <v>0.0575</v>
      </c>
      <c r="R106" s="48">
        <v>0.0325</v>
      </c>
      <c r="S106" s="48">
        <v>0.025</v>
      </c>
      <c r="T106" s="79">
        <f t="shared" si="7"/>
        <v>0.3046</v>
      </c>
      <c r="U106" s="48">
        <v>0.1814</v>
      </c>
      <c r="V106" s="48">
        <v>0.1232</v>
      </c>
      <c r="W106" s="45" t="s">
        <v>277</v>
      </c>
      <c r="X106" s="80" t="s">
        <v>278</v>
      </c>
      <c r="Y106" s="45" t="s">
        <v>74</v>
      </c>
      <c r="Z106" s="45" t="s">
        <v>77</v>
      </c>
      <c r="AA106" s="90" t="s">
        <v>65</v>
      </c>
      <c r="AB106" s="45"/>
      <c r="AC106" s="73"/>
      <c r="AD106" s="73"/>
      <c r="AE106" s="73"/>
      <c r="AF106" s="73"/>
      <c r="AG106" s="73"/>
      <c r="AH106" s="73"/>
      <c r="AI106" s="73"/>
      <c r="AJ106" s="73"/>
      <c r="AK106" s="73"/>
      <c r="AL106" s="73"/>
      <c r="AM106" s="73"/>
      <c r="AN106" s="73"/>
      <c r="AO106" s="73"/>
    </row>
    <row r="107" ht="39" customHeight="1" spans="1:41">
      <c r="A107" s="34"/>
      <c r="B107" s="35" t="s">
        <v>354</v>
      </c>
      <c r="C107" s="36"/>
      <c r="D107" s="36"/>
      <c r="E107" s="37"/>
      <c r="F107" s="53"/>
      <c r="G107" s="54">
        <f>G108</f>
        <v>800</v>
      </c>
      <c r="H107" s="54">
        <f>H108</f>
        <v>0</v>
      </c>
      <c r="I107" s="54">
        <f>I108</f>
        <v>800</v>
      </c>
      <c r="J107" s="54">
        <f>J108</f>
        <v>0</v>
      </c>
      <c r="K107" s="54">
        <f>K108</f>
        <v>0</v>
      </c>
      <c r="L107" s="73"/>
      <c r="M107" s="73"/>
      <c r="N107" s="74"/>
      <c r="O107" s="73"/>
      <c r="P107" s="73"/>
      <c r="Q107" s="73"/>
      <c r="R107" s="73"/>
      <c r="S107" s="73"/>
      <c r="T107" s="73"/>
      <c r="U107" s="73"/>
      <c r="V107" s="73"/>
      <c r="W107" s="81"/>
      <c r="X107" s="81"/>
      <c r="Y107" s="73"/>
      <c r="Z107" s="73"/>
      <c r="AA107" s="73"/>
      <c r="AB107" s="73"/>
      <c r="AC107" s="73"/>
      <c r="AD107" s="73"/>
      <c r="AE107" s="73"/>
      <c r="AF107" s="73"/>
      <c r="AG107" s="73"/>
      <c r="AH107" s="73"/>
      <c r="AI107" s="73"/>
      <c r="AJ107" s="73"/>
      <c r="AK107" s="73"/>
      <c r="AL107" s="73"/>
      <c r="AM107" s="73"/>
      <c r="AN107" s="73"/>
      <c r="AO107" s="73"/>
    </row>
    <row r="108" s="5" customFormat="1" ht="132" customHeight="1" spans="1:41">
      <c r="A108" s="55">
        <v>48</v>
      </c>
      <c r="B108" s="56" t="s">
        <v>355</v>
      </c>
      <c r="C108" s="56" t="s">
        <v>54</v>
      </c>
      <c r="D108" s="56" t="s">
        <v>356</v>
      </c>
      <c r="E108" s="55" t="s">
        <v>152</v>
      </c>
      <c r="F108" s="56" t="s">
        <v>357</v>
      </c>
      <c r="G108" s="57">
        <v>800</v>
      </c>
      <c r="H108" s="58"/>
      <c r="I108" s="58">
        <v>800</v>
      </c>
      <c r="J108" s="58"/>
      <c r="K108" s="58"/>
      <c r="L108" s="55" t="s">
        <v>120</v>
      </c>
      <c r="M108" s="56" t="s">
        <v>358</v>
      </c>
      <c r="N108" s="56" t="s">
        <v>358</v>
      </c>
      <c r="O108" s="56">
        <v>51</v>
      </c>
      <c r="P108" s="56">
        <v>51</v>
      </c>
      <c r="Q108" s="82">
        <f>SUM(R108:S108)</f>
        <v>0.6</v>
      </c>
      <c r="R108" s="58">
        <v>0.2</v>
      </c>
      <c r="S108" s="58">
        <v>0.4</v>
      </c>
      <c r="T108" s="83">
        <f>SUM(U108:V108)</f>
        <v>2.8</v>
      </c>
      <c r="U108" s="58">
        <v>1</v>
      </c>
      <c r="V108" s="58">
        <v>1.8</v>
      </c>
      <c r="W108" s="55" t="s">
        <v>359</v>
      </c>
      <c r="X108" s="84"/>
      <c r="Y108" s="55" t="s">
        <v>359</v>
      </c>
      <c r="Z108" s="55"/>
      <c r="AA108" s="92" t="s">
        <v>124</v>
      </c>
      <c r="AB108" s="55"/>
      <c r="AC108" s="93"/>
      <c r="AD108" s="93"/>
      <c r="AE108" s="93"/>
      <c r="AF108" s="93"/>
      <c r="AG108" s="93"/>
      <c r="AH108" s="93"/>
      <c r="AI108" s="93"/>
      <c r="AJ108" s="93"/>
      <c r="AK108" s="93"/>
      <c r="AL108" s="93"/>
      <c r="AM108" s="93"/>
      <c r="AN108" s="93"/>
      <c r="AO108" s="93"/>
    </row>
    <row r="109" ht="43" customHeight="1" spans="1:41">
      <c r="A109" s="28" t="s">
        <v>360</v>
      </c>
      <c r="B109" s="29" t="s">
        <v>361</v>
      </c>
      <c r="C109" s="30"/>
      <c r="D109" s="30"/>
      <c r="E109" s="31"/>
      <c r="F109" s="32"/>
      <c r="G109" s="97">
        <f>G110+G116+G124+G126+G129++G134+G138+G136+G151+G153+G155+G157+G159+G161</f>
        <v>16251.65</v>
      </c>
      <c r="H109" s="97">
        <f>H110+H116+H124+H126+H129++H134+H138+H136+H151+H153+H155+H157+H159+H161</f>
        <v>7762.65</v>
      </c>
      <c r="I109" s="97">
        <f>I110+I116+I124+I126+I129++I134+I138+I136+I151+I153+I155+I157+I159+I161</f>
        <v>8409</v>
      </c>
      <c r="J109" s="97">
        <f>J110+J116+J124+J126+J129++J134+J138+J136+J151+J153+J155+J157+J159+J161</f>
        <v>0</v>
      </c>
      <c r="K109" s="97">
        <f>K110+K116+K124+K126+K129++K134+K138+K136+K151+K153+K155+K157+K159+K161</f>
        <v>80</v>
      </c>
      <c r="L109" s="69"/>
      <c r="M109" s="69"/>
      <c r="N109" s="69"/>
      <c r="O109" s="69"/>
      <c r="P109" s="69"/>
      <c r="Q109" s="69"/>
      <c r="R109" s="69"/>
      <c r="S109" s="69"/>
      <c r="T109" s="69"/>
      <c r="U109" s="69"/>
      <c r="V109" s="69"/>
      <c r="W109" s="76"/>
      <c r="X109" s="76"/>
      <c r="Y109" s="88"/>
      <c r="Z109" s="88"/>
      <c r="AA109" s="76"/>
      <c r="AB109" s="76"/>
      <c r="AC109" s="73"/>
      <c r="AD109" s="73"/>
      <c r="AE109" s="73"/>
      <c r="AF109" s="73"/>
      <c r="AG109" s="73"/>
      <c r="AH109" s="73"/>
      <c r="AI109" s="73"/>
      <c r="AJ109" s="73"/>
      <c r="AK109" s="73"/>
      <c r="AL109" s="73"/>
      <c r="AM109" s="73"/>
      <c r="AN109" s="73"/>
      <c r="AO109" s="73"/>
    </row>
    <row r="110" ht="39" customHeight="1" spans="1:41">
      <c r="A110" s="34"/>
      <c r="B110" s="35" t="s">
        <v>362</v>
      </c>
      <c r="C110" s="36"/>
      <c r="D110" s="36"/>
      <c r="E110" s="37"/>
      <c r="F110" s="53"/>
      <c r="G110" s="98">
        <f>SUM(G111:G115)</f>
        <v>1740.75</v>
      </c>
      <c r="H110" s="98">
        <f>SUM(H111:H115)</f>
        <v>1531.75</v>
      </c>
      <c r="I110" s="98">
        <f>SUM(I111:I115)</f>
        <v>129</v>
      </c>
      <c r="J110" s="98">
        <f>SUM(J111:J115)</f>
        <v>0</v>
      </c>
      <c r="K110" s="98">
        <f>SUM(K111:K115)</f>
        <v>80</v>
      </c>
      <c r="L110" s="73"/>
      <c r="M110" s="73"/>
      <c r="N110" s="74"/>
      <c r="O110" s="73"/>
      <c r="P110" s="73"/>
      <c r="Q110" s="73"/>
      <c r="R110" s="73"/>
      <c r="S110" s="73"/>
      <c r="T110" s="73"/>
      <c r="U110" s="73"/>
      <c r="V110" s="73"/>
      <c r="W110" s="81"/>
      <c r="X110" s="81"/>
      <c r="Y110" s="73"/>
      <c r="Z110" s="73"/>
      <c r="AA110" s="73"/>
      <c r="AB110" s="73"/>
      <c r="AC110" s="73"/>
      <c r="AD110" s="73"/>
      <c r="AE110" s="73"/>
      <c r="AF110" s="73"/>
      <c r="AG110" s="73"/>
      <c r="AH110" s="73"/>
      <c r="AI110" s="73"/>
      <c r="AJ110" s="73"/>
      <c r="AK110" s="73"/>
      <c r="AL110" s="73"/>
      <c r="AM110" s="73"/>
      <c r="AN110" s="73"/>
      <c r="AO110" s="73"/>
    </row>
    <row r="111" ht="165" customHeight="1" spans="1:41">
      <c r="A111" s="45">
        <v>49</v>
      </c>
      <c r="B111" s="46" t="s">
        <v>363</v>
      </c>
      <c r="C111" s="46" t="s">
        <v>293</v>
      </c>
      <c r="D111" s="46" t="s">
        <v>337</v>
      </c>
      <c r="E111" s="45" t="s">
        <v>364</v>
      </c>
      <c r="F111" s="46" t="s">
        <v>365</v>
      </c>
      <c r="G111" s="47">
        <v>643</v>
      </c>
      <c r="H111" s="48">
        <v>514</v>
      </c>
      <c r="I111" s="48">
        <v>129</v>
      </c>
      <c r="J111" s="48"/>
      <c r="K111" s="48"/>
      <c r="L111" s="45" t="s">
        <v>366</v>
      </c>
      <c r="M111" s="46" t="s">
        <v>367</v>
      </c>
      <c r="N111" s="46" t="s">
        <v>368</v>
      </c>
      <c r="O111" s="46">
        <v>2</v>
      </c>
      <c r="P111" s="46">
        <v>1</v>
      </c>
      <c r="Q111" s="78">
        <f t="shared" ref="Q111:Q115" si="8">R111+S111</f>
        <v>0.0707</v>
      </c>
      <c r="R111" s="48">
        <v>0.0287</v>
      </c>
      <c r="S111" s="48">
        <v>0.042</v>
      </c>
      <c r="T111" s="79">
        <f t="shared" ref="T111:T115" si="9">U111+V111</f>
        <v>0.2908</v>
      </c>
      <c r="U111" s="48">
        <v>0.1154</v>
      </c>
      <c r="V111" s="48">
        <v>0.1754</v>
      </c>
      <c r="W111" s="45" t="s">
        <v>275</v>
      </c>
      <c r="X111" s="80" t="s">
        <v>276</v>
      </c>
      <c r="Y111" s="45" t="s">
        <v>275</v>
      </c>
      <c r="Z111" s="45" t="s">
        <v>276</v>
      </c>
      <c r="AA111" s="90" t="s">
        <v>65</v>
      </c>
      <c r="AB111" s="45"/>
      <c r="AC111" s="73"/>
      <c r="AD111" s="73"/>
      <c r="AE111" s="73"/>
      <c r="AF111" s="73"/>
      <c r="AG111" s="73"/>
      <c r="AH111" s="73"/>
      <c r="AI111" s="73"/>
      <c r="AJ111" s="73"/>
      <c r="AK111" s="73"/>
      <c r="AL111" s="73"/>
      <c r="AM111" s="73"/>
      <c r="AN111" s="73"/>
      <c r="AO111" s="73"/>
    </row>
    <row r="112" ht="193" customHeight="1" spans="1:41">
      <c r="A112" s="45">
        <v>50</v>
      </c>
      <c r="B112" s="46" t="s">
        <v>369</v>
      </c>
      <c r="C112" s="46" t="s">
        <v>293</v>
      </c>
      <c r="D112" s="46" t="s">
        <v>370</v>
      </c>
      <c r="E112" s="45" t="s">
        <v>371</v>
      </c>
      <c r="F112" s="46" t="s">
        <v>372</v>
      </c>
      <c r="G112" s="47">
        <v>300</v>
      </c>
      <c r="H112" s="48">
        <v>300</v>
      </c>
      <c r="I112" s="48"/>
      <c r="J112" s="48"/>
      <c r="K112" s="48"/>
      <c r="L112" s="45" t="s">
        <v>58</v>
      </c>
      <c r="M112" s="46" t="s">
        <v>373</v>
      </c>
      <c r="N112" s="46" t="s">
        <v>374</v>
      </c>
      <c r="O112" s="46">
        <v>12</v>
      </c>
      <c r="P112" s="46">
        <v>14</v>
      </c>
      <c r="Q112" s="78">
        <f t="shared" si="8"/>
        <v>0.2975</v>
      </c>
      <c r="R112" s="48">
        <v>0.1421</v>
      </c>
      <c r="S112" s="48">
        <v>0.1554</v>
      </c>
      <c r="T112" s="79">
        <f t="shared" si="9"/>
        <v>1.4396</v>
      </c>
      <c r="U112" s="48">
        <v>0.6542</v>
      </c>
      <c r="V112" s="48">
        <v>0.7854</v>
      </c>
      <c r="W112" s="45" t="s">
        <v>275</v>
      </c>
      <c r="X112" s="80" t="s">
        <v>276</v>
      </c>
      <c r="Y112" s="45" t="s">
        <v>275</v>
      </c>
      <c r="Z112" s="45" t="s">
        <v>276</v>
      </c>
      <c r="AA112" s="90" t="s">
        <v>65</v>
      </c>
      <c r="AB112" s="45"/>
      <c r="AC112" s="73"/>
      <c r="AD112" s="73"/>
      <c r="AE112" s="73"/>
      <c r="AF112" s="73"/>
      <c r="AG112" s="73"/>
      <c r="AH112" s="73"/>
      <c r="AI112" s="73"/>
      <c r="AJ112" s="73"/>
      <c r="AK112" s="73"/>
      <c r="AL112" s="73"/>
      <c r="AM112" s="73"/>
      <c r="AN112" s="73"/>
      <c r="AO112" s="73"/>
    </row>
    <row r="113" ht="165" customHeight="1" spans="1:41">
      <c r="A113" s="45">
        <v>51</v>
      </c>
      <c r="B113" s="46" t="s">
        <v>375</v>
      </c>
      <c r="C113" s="46" t="s">
        <v>54</v>
      </c>
      <c r="D113" s="46" t="s">
        <v>376</v>
      </c>
      <c r="E113" s="45" t="s">
        <v>351</v>
      </c>
      <c r="F113" s="46" t="s">
        <v>377</v>
      </c>
      <c r="G113" s="47">
        <v>17.75</v>
      </c>
      <c r="H113" s="48">
        <v>17.75</v>
      </c>
      <c r="I113" s="48"/>
      <c r="J113" s="48"/>
      <c r="K113" s="48"/>
      <c r="L113" s="45" t="s">
        <v>86</v>
      </c>
      <c r="M113" s="46" t="s">
        <v>378</v>
      </c>
      <c r="N113" s="46" t="s">
        <v>379</v>
      </c>
      <c r="O113" s="46">
        <v>1</v>
      </c>
      <c r="P113" s="46"/>
      <c r="Q113" s="78">
        <f t="shared" si="8"/>
        <v>0.0575</v>
      </c>
      <c r="R113" s="48">
        <v>0.0325</v>
      </c>
      <c r="S113" s="48">
        <v>0.025</v>
      </c>
      <c r="T113" s="79">
        <f t="shared" si="9"/>
        <v>0.3046</v>
      </c>
      <c r="U113" s="48">
        <v>0.1814</v>
      </c>
      <c r="V113" s="48">
        <v>0.1232</v>
      </c>
      <c r="W113" s="45" t="s">
        <v>275</v>
      </c>
      <c r="X113" s="80" t="s">
        <v>276</v>
      </c>
      <c r="Y113" s="45" t="s">
        <v>277</v>
      </c>
      <c r="Z113" s="45" t="s">
        <v>278</v>
      </c>
      <c r="AA113" s="90" t="s">
        <v>91</v>
      </c>
      <c r="AB113" s="45"/>
      <c r="AC113" s="73"/>
      <c r="AD113" s="73"/>
      <c r="AE113" s="73"/>
      <c r="AF113" s="73"/>
      <c r="AG113" s="73"/>
      <c r="AH113" s="73"/>
      <c r="AI113" s="73"/>
      <c r="AJ113" s="73"/>
      <c r="AK113" s="73"/>
      <c r="AL113" s="73"/>
      <c r="AM113" s="73"/>
      <c r="AN113" s="73"/>
      <c r="AO113" s="73"/>
    </row>
    <row r="114" ht="165" customHeight="1" spans="1:41">
      <c r="A114" s="45">
        <v>52</v>
      </c>
      <c r="B114" s="46" t="s">
        <v>380</v>
      </c>
      <c r="C114" s="46" t="s">
        <v>54</v>
      </c>
      <c r="D114" s="46" t="s">
        <v>73</v>
      </c>
      <c r="E114" s="45" t="s">
        <v>381</v>
      </c>
      <c r="F114" s="46" t="s">
        <v>382</v>
      </c>
      <c r="G114" s="47">
        <v>80</v>
      </c>
      <c r="H114" s="48"/>
      <c r="I114" s="48"/>
      <c r="J114" s="48"/>
      <c r="K114" s="48">
        <v>80</v>
      </c>
      <c r="L114" s="45" t="s">
        <v>86</v>
      </c>
      <c r="M114" s="46" t="s">
        <v>383</v>
      </c>
      <c r="N114" s="46" t="s">
        <v>384</v>
      </c>
      <c r="O114" s="46">
        <v>1</v>
      </c>
      <c r="P114" s="46"/>
      <c r="Q114" s="78">
        <f t="shared" si="8"/>
        <v>0.0356</v>
      </c>
      <c r="R114" s="48">
        <v>0.0171</v>
      </c>
      <c r="S114" s="48">
        <v>0.0185</v>
      </c>
      <c r="T114" s="79">
        <f t="shared" si="9"/>
        <v>0.1872</v>
      </c>
      <c r="U114" s="48">
        <v>0.0955</v>
      </c>
      <c r="V114" s="48">
        <v>0.0917</v>
      </c>
      <c r="W114" s="45" t="s">
        <v>275</v>
      </c>
      <c r="X114" s="80" t="s">
        <v>276</v>
      </c>
      <c r="Y114" s="45" t="s">
        <v>277</v>
      </c>
      <c r="Z114" s="45" t="s">
        <v>278</v>
      </c>
      <c r="AA114" s="90" t="s">
        <v>91</v>
      </c>
      <c r="AB114" s="45"/>
      <c r="AC114" s="73"/>
      <c r="AD114" s="73"/>
      <c r="AE114" s="73"/>
      <c r="AF114" s="73"/>
      <c r="AG114" s="73"/>
      <c r="AH114" s="73"/>
      <c r="AI114" s="73"/>
      <c r="AJ114" s="73"/>
      <c r="AK114" s="73"/>
      <c r="AL114" s="73"/>
      <c r="AM114" s="73"/>
      <c r="AN114" s="73"/>
      <c r="AO114" s="73"/>
    </row>
    <row r="115" ht="165" customHeight="1" spans="1:41">
      <c r="A115" s="45">
        <v>53</v>
      </c>
      <c r="B115" s="46" t="s">
        <v>385</v>
      </c>
      <c r="C115" s="46" t="s">
        <v>293</v>
      </c>
      <c r="D115" s="46" t="s">
        <v>386</v>
      </c>
      <c r="E115" s="45" t="s">
        <v>387</v>
      </c>
      <c r="F115" s="46" t="s">
        <v>388</v>
      </c>
      <c r="G115" s="47">
        <f>H115+I115+J115+K115</f>
        <v>700</v>
      </c>
      <c r="H115" s="48">
        <v>700</v>
      </c>
      <c r="I115" s="48"/>
      <c r="J115" s="48"/>
      <c r="K115" s="48"/>
      <c r="L115" s="45" t="s">
        <v>58</v>
      </c>
      <c r="M115" s="46" t="s">
        <v>367</v>
      </c>
      <c r="N115" s="46" t="s">
        <v>389</v>
      </c>
      <c r="O115" s="46">
        <v>15</v>
      </c>
      <c r="P115" s="46">
        <v>21</v>
      </c>
      <c r="Q115" s="78">
        <f t="shared" si="8"/>
        <v>0.1955</v>
      </c>
      <c r="R115" s="48">
        <v>0.0744</v>
      </c>
      <c r="S115" s="48">
        <v>0.1211</v>
      </c>
      <c r="T115" s="79">
        <f t="shared" si="9"/>
        <v>2.5666</v>
      </c>
      <c r="U115" s="48">
        <v>0.4215</v>
      </c>
      <c r="V115" s="48">
        <v>2.1451</v>
      </c>
      <c r="W115" s="45" t="s">
        <v>275</v>
      </c>
      <c r="X115" s="80" t="s">
        <v>276</v>
      </c>
      <c r="Y115" s="45" t="s">
        <v>275</v>
      </c>
      <c r="Z115" s="45" t="s">
        <v>276</v>
      </c>
      <c r="AA115" s="90" t="s">
        <v>65</v>
      </c>
      <c r="AB115" s="45"/>
      <c r="AC115" s="73"/>
      <c r="AD115" s="73"/>
      <c r="AE115" s="73"/>
      <c r="AF115" s="73"/>
      <c r="AG115" s="73"/>
      <c r="AH115" s="73"/>
      <c r="AI115" s="73"/>
      <c r="AJ115" s="73"/>
      <c r="AK115" s="73"/>
      <c r="AL115" s="73"/>
      <c r="AM115" s="73"/>
      <c r="AN115" s="73"/>
      <c r="AO115" s="73"/>
    </row>
    <row r="116" ht="39" customHeight="1" spans="1:41">
      <c r="A116" s="34"/>
      <c r="B116" s="35" t="s">
        <v>390</v>
      </c>
      <c r="C116" s="36"/>
      <c r="D116" s="36"/>
      <c r="E116" s="37"/>
      <c r="F116" s="53"/>
      <c r="G116" s="99">
        <f>SUM(G117:G123)</f>
        <v>2490</v>
      </c>
      <c r="H116" s="99">
        <f>SUM(H117:H123)</f>
        <v>425</v>
      </c>
      <c r="I116" s="99">
        <f>SUM(I117:I123)</f>
        <v>2065</v>
      </c>
      <c r="J116" s="99">
        <f>SUM(J117:J123)</f>
        <v>0</v>
      </c>
      <c r="K116" s="99">
        <f>SUM(K117:K123)</f>
        <v>0</v>
      </c>
      <c r="L116" s="73"/>
      <c r="M116" s="73"/>
      <c r="N116" s="74"/>
      <c r="O116" s="73"/>
      <c r="P116" s="73"/>
      <c r="Q116" s="73"/>
      <c r="R116" s="73"/>
      <c r="S116" s="73"/>
      <c r="T116" s="73"/>
      <c r="U116" s="73"/>
      <c r="V116" s="73"/>
      <c r="W116" s="81"/>
      <c r="X116" s="81"/>
      <c r="Y116" s="73"/>
      <c r="Z116" s="73"/>
      <c r="AA116" s="73"/>
      <c r="AB116" s="73"/>
      <c r="AC116" s="73"/>
      <c r="AD116" s="73"/>
      <c r="AE116" s="73"/>
      <c r="AF116" s="73"/>
      <c r="AG116" s="73"/>
      <c r="AH116" s="73"/>
      <c r="AI116" s="73"/>
      <c r="AJ116" s="73"/>
      <c r="AK116" s="73"/>
      <c r="AL116" s="73"/>
      <c r="AM116" s="73"/>
      <c r="AN116" s="73"/>
      <c r="AO116" s="73"/>
    </row>
    <row r="117" ht="153" customHeight="1" spans="1:41">
      <c r="A117" s="45">
        <v>54</v>
      </c>
      <c r="B117" s="46" t="s">
        <v>391</v>
      </c>
      <c r="C117" s="46" t="s">
        <v>54</v>
      </c>
      <c r="D117" s="46" t="s">
        <v>294</v>
      </c>
      <c r="E117" s="45" t="s">
        <v>392</v>
      </c>
      <c r="F117" s="46" t="s">
        <v>393</v>
      </c>
      <c r="G117" s="47">
        <v>150</v>
      </c>
      <c r="H117" s="48"/>
      <c r="I117" s="48">
        <v>150</v>
      </c>
      <c r="J117" s="48"/>
      <c r="K117" s="48"/>
      <c r="L117" s="45" t="s">
        <v>394</v>
      </c>
      <c r="M117" s="46" t="s">
        <v>395</v>
      </c>
      <c r="N117" s="46" t="s">
        <v>396</v>
      </c>
      <c r="O117" s="46"/>
      <c r="P117" s="46">
        <v>1</v>
      </c>
      <c r="Q117" s="78">
        <f t="shared" ref="Q117:Q123" si="10">R117+S117</f>
        <v>0.0513</v>
      </c>
      <c r="R117" s="48">
        <v>0.0023</v>
      </c>
      <c r="S117" s="48">
        <v>0.049</v>
      </c>
      <c r="T117" s="79">
        <f t="shared" ref="T117:T123" si="11">U117+V117</f>
        <v>0.2619</v>
      </c>
      <c r="U117" s="48">
        <v>0.0109</v>
      </c>
      <c r="V117" s="48">
        <v>0.251</v>
      </c>
      <c r="W117" s="45" t="s">
        <v>298</v>
      </c>
      <c r="X117" s="80" t="s">
        <v>299</v>
      </c>
      <c r="Y117" s="45" t="s">
        <v>298</v>
      </c>
      <c r="Z117" s="45" t="s">
        <v>299</v>
      </c>
      <c r="AA117" s="90" t="s">
        <v>65</v>
      </c>
      <c r="AB117" s="45"/>
      <c r="AC117" s="73"/>
      <c r="AD117" s="73"/>
      <c r="AE117" s="73"/>
      <c r="AF117" s="73"/>
      <c r="AG117" s="73"/>
      <c r="AH117" s="73"/>
      <c r="AI117" s="73"/>
      <c r="AJ117" s="73"/>
      <c r="AK117" s="73"/>
      <c r="AL117" s="73"/>
      <c r="AM117" s="73"/>
      <c r="AN117" s="73"/>
      <c r="AO117" s="73"/>
    </row>
    <row r="118" ht="153" customHeight="1" spans="1:41">
      <c r="A118" s="45">
        <v>55</v>
      </c>
      <c r="B118" s="46" t="s">
        <v>397</v>
      </c>
      <c r="C118" s="46" t="s">
        <v>54</v>
      </c>
      <c r="D118" s="46" t="s">
        <v>398</v>
      </c>
      <c r="E118" s="45" t="s">
        <v>399</v>
      </c>
      <c r="F118" s="46" t="s">
        <v>400</v>
      </c>
      <c r="G118" s="47">
        <v>200</v>
      </c>
      <c r="H118" s="48"/>
      <c r="I118" s="48">
        <v>200</v>
      </c>
      <c r="J118" s="48"/>
      <c r="K118" s="48"/>
      <c r="L118" s="45" t="s">
        <v>394</v>
      </c>
      <c r="M118" s="46" t="s">
        <v>401</v>
      </c>
      <c r="N118" s="46" t="s">
        <v>402</v>
      </c>
      <c r="O118" s="46"/>
      <c r="P118" s="46">
        <v>1</v>
      </c>
      <c r="Q118" s="78">
        <f t="shared" si="10"/>
        <v>0.0712</v>
      </c>
      <c r="R118" s="48">
        <v>0.0056</v>
      </c>
      <c r="S118" s="48">
        <v>0.0656</v>
      </c>
      <c r="T118" s="79">
        <f t="shared" si="11"/>
        <v>0.3572</v>
      </c>
      <c r="U118" s="48">
        <v>0.029</v>
      </c>
      <c r="V118" s="48">
        <v>0.3282</v>
      </c>
      <c r="W118" s="45" t="s">
        <v>298</v>
      </c>
      <c r="X118" s="80" t="s">
        <v>299</v>
      </c>
      <c r="Y118" s="45" t="s">
        <v>298</v>
      </c>
      <c r="Z118" s="45" t="s">
        <v>299</v>
      </c>
      <c r="AA118" s="90" t="s">
        <v>65</v>
      </c>
      <c r="AB118" s="45"/>
      <c r="AC118" s="73"/>
      <c r="AD118" s="73"/>
      <c r="AE118" s="73"/>
      <c r="AF118" s="73"/>
      <c r="AG118" s="73"/>
      <c r="AH118" s="73"/>
      <c r="AI118" s="73"/>
      <c r="AJ118" s="73"/>
      <c r="AK118" s="73"/>
      <c r="AL118" s="73"/>
      <c r="AM118" s="73"/>
      <c r="AN118" s="73"/>
      <c r="AO118" s="73"/>
    </row>
    <row r="119" ht="153" customHeight="1" spans="1:41">
      <c r="A119" s="45">
        <v>56</v>
      </c>
      <c r="B119" s="46" t="s">
        <v>403</v>
      </c>
      <c r="C119" s="46" t="s">
        <v>54</v>
      </c>
      <c r="D119" s="46" t="s">
        <v>404</v>
      </c>
      <c r="E119" s="45" t="s">
        <v>405</v>
      </c>
      <c r="F119" s="46" t="s">
        <v>406</v>
      </c>
      <c r="G119" s="47">
        <v>350</v>
      </c>
      <c r="H119" s="48">
        <v>35</v>
      </c>
      <c r="I119" s="48">
        <v>315</v>
      </c>
      <c r="J119" s="48"/>
      <c r="K119" s="48"/>
      <c r="L119" s="45" t="s">
        <v>366</v>
      </c>
      <c r="M119" s="46" t="s">
        <v>407</v>
      </c>
      <c r="N119" s="46" t="s">
        <v>408</v>
      </c>
      <c r="O119" s="46"/>
      <c r="P119" s="46">
        <v>1</v>
      </c>
      <c r="Q119" s="78">
        <f t="shared" si="10"/>
        <v>0.069</v>
      </c>
      <c r="R119" s="48">
        <v>0.0142</v>
      </c>
      <c r="S119" s="48">
        <v>0.0548</v>
      </c>
      <c r="T119" s="79">
        <f t="shared" si="11"/>
        <v>0.372</v>
      </c>
      <c r="U119" s="48">
        <v>0.0832</v>
      </c>
      <c r="V119" s="48">
        <v>0.2888</v>
      </c>
      <c r="W119" s="45" t="s">
        <v>298</v>
      </c>
      <c r="X119" s="80" t="s">
        <v>299</v>
      </c>
      <c r="Y119" s="45" t="s">
        <v>298</v>
      </c>
      <c r="Z119" s="45" t="s">
        <v>299</v>
      </c>
      <c r="AA119" s="90" t="s">
        <v>65</v>
      </c>
      <c r="AB119" s="45"/>
      <c r="AC119" s="73"/>
      <c r="AD119" s="73"/>
      <c r="AE119" s="73"/>
      <c r="AF119" s="73"/>
      <c r="AG119" s="73"/>
      <c r="AH119" s="73"/>
      <c r="AI119" s="73"/>
      <c r="AJ119" s="73"/>
      <c r="AK119" s="73"/>
      <c r="AL119" s="73"/>
      <c r="AM119" s="73"/>
      <c r="AN119" s="73"/>
      <c r="AO119" s="73"/>
    </row>
    <row r="120" ht="153" customHeight="1" spans="1:41">
      <c r="A120" s="45">
        <v>57</v>
      </c>
      <c r="B120" s="46" t="s">
        <v>409</v>
      </c>
      <c r="C120" s="46" t="s">
        <v>54</v>
      </c>
      <c r="D120" s="46" t="s">
        <v>410</v>
      </c>
      <c r="E120" s="45" t="s">
        <v>411</v>
      </c>
      <c r="F120" s="46" t="s">
        <v>412</v>
      </c>
      <c r="G120" s="47">
        <v>200</v>
      </c>
      <c r="H120" s="48">
        <v>200</v>
      </c>
      <c r="I120" s="48"/>
      <c r="J120" s="48"/>
      <c r="K120" s="48"/>
      <c r="L120" s="45" t="s">
        <v>58</v>
      </c>
      <c r="M120" s="46" t="s">
        <v>401</v>
      </c>
      <c r="N120" s="46" t="s">
        <v>413</v>
      </c>
      <c r="O120" s="46"/>
      <c r="P120" s="46">
        <v>1</v>
      </c>
      <c r="Q120" s="78">
        <f t="shared" si="10"/>
        <v>0.0931</v>
      </c>
      <c r="R120" s="48">
        <v>0.0085</v>
      </c>
      <c r="S120" s="48">
        <v>0.0846</v>
      </c>
      <c r="T120" s="79">
        <f t="shared" si="11"/>
        <v>0.4277</v>
      </c>
      <c r="U120" s="48">
        <v>0.0425</v>
      </c>
      <c r="V120" s="48">
        <v>0.3852</v>
      </c>
      <c r="W120" s="45" t="s">
        <v>298</v>
      </c>
      <c r="X120" s="80" t="s">
        <v>299</v>
      </c>
      <c r="Y120" s="45" t="s">
        <v>298</v>
      </c>
      <c r="Z120" s="45" t="s">
        <v>299</v>
      </c>
      <c r="AA120" s="90" t="s">
        <v>65</v>
      </c>
      <c r="AB120" s="45"/>
      <c r="AC120" s="73"/>
      <c r="AD120" s="73"/>
      <c r="AE120" s="73"/>
      <c r="AF120" s="73"/>
      <c r="AG120" s="73"/>
      <c r="AH120" s="73"/>
      <c r="AI120" s="73"/>
      <c r="AJ120" s="73"/>
      <c r="AK120" s="73"/>
      <c r="AL120" s="73"/>
      <c r="AM120" s="73"/>
      <c r="AN120" s="73"/>
      <c r="AO120" s="73"/>
    </row>
    <row r="121" ht="153" customHeight="1" spans="1:41">
      <c r="A121" s="45">
        <v>58</v>
      </c>
      <c r="B121" s="46" t="s">
        <v>414</v>
      </c>
      <c r="C121" s="46" t="s">
        <v>54</v>
      </c>
      <c r="D121" s="46" t="s">
        <v>404</v>
      </c>
      <c r="E121" s="45" t="s">
        <v>415</v>
      </c>
      <c r="F121" s="46" t="s">
        <v>416</v>
      </c>
      <c r="G121" s="47">
        <v>190</v>
      </c>
      <c r="H121" s="48">
        <v>190</v>
      </c>
      <c r="I121" s="48"/>
      <c r="J121" s="48"/>
      <c r="K121" s="48"/>
      <c r="L121" s="45" t="s">
        <v>58</v>
      </c>
      <c r="M121" s="46" t="s">
        <v>401</v>
      </c>
      <c r="N121" s="46" t="s">
        <v>417</v>
      </c>
      <c r="O121" s="46"/>
      <c r="P121" s="46">
        <v>1</v>
      </c>
      <c r="Q121" s="78">
        <f t="shared" si="10"/>
        <v>0.0697</v>
      </c>
      <c r="R121" s="48">
        <v>0.0054</v>
      </c>
      <c r="S121" s="48">
        <v>0.0643</v>
      </c>
      <c r="T121" s="79">
        <f t="shared" si="11"/>
        <v>0.3072</v>
      </c>
      <c r="U121" s="48">
        <v>0.0255</v>
      </c>
      <c r="V121" s="48">
        <v>0.2817</v>
      </c>
      <c r="W121" s="45" t="s">
        <v>298</v>
      </c>
      <c r="X121" s="80" t="s">
        <v>299</v>
      </c>
      <c r="Y121" s="45" t="s">
        <v>298</v>
      </c>
      <c r="Z121" s="45" t="s">
        <v>299</v>
      </c>
      <c r="AA121" s="90" t="s">
        <v>65</v>
      </c>
      <c r="AB121" s="45"/>
      <c r="AC121" s="73"/>
      <c r="AD121" s="73"/>
      <c r="AE121" s="73"/>
      <c r="AF121" s="73"/>
      <c r="AG121" s="73"/>
      <c r="AH121" s="73"/>
      <c r="AI121" s="73"/>
      <c r="AJ121" s="73"/>
      <c r="AK121" s="73"/>
      <c r="AL121" s="73"/>
      <c r="AM121" s="73"/>
      <c r="AN121" s="73"/>
      <c r="AO121" s="73"/>
    </row>
    <row r="122" ht="153" customHeight="1" spans="1:41">
      <c r="A122" s="45">
        <v>59</v>
      </c>
      <c r="B122" s="46" t="s">
        <v>418</v>
      </c>
      <c r="C122" s="46" t="s">
        <v>54</v>
      </c>
      <c r="D122" s="46" t="s">
        <v>419</v>
      </c>
      <c r="E122" s="45" t="s">
        <v>392</v>
      </c>
      <c r="F122" s="46" t="s">
        <v>420</v>
      </c>
      <c r="G122" s="47">
        <v>900</v>
      </c>
      <c r="H122" s="48">
        <v>0</v>
      </c>
      <c r="I122" s="48">
        <v>900</v>
      </c>
      <c r="J122" s="48"/>
      <c r="K122" s="48"/>
      <c r="L122" s="45" t="s">
        <v>366</v>
      </c>
      <c r="M122" s="46" t="s">
        <v>421</v>
      </c>
      <c r="N122" s="46" t="s">
        <v>421</v>
      </c>
      <c r="O122" s="46"/>
      <c r="P122" s="46">
        <v>1</v>
      </c>
      <c r="Q122" s="78">
        <f t="shared" si="10"/>
        <v>0.051</v>
      </c>
      <c r="R122" s="48">
        <v>0.002</v>
      </c>
      <c r="S122" s="48">
        <v>0.049</v>
      </c>
      <c r="T122" s="79">
        <f t="shared" si="11"/>
        <v>0.2512</v>
      </c>
      <c r="U122" s="48">
        <v>0.0092</v>
      </c>
      <c r="V122" s="48">
        <v>0.242</v>
      </c>
      <c r="W122" s="45" t="s">
        <v>422</v>
      </c>
      <c r="X122" s="80" t="s">
        <v>423</v>
      </c>
      <c r="Y122" s="45" t="s">
        <v>422</v>
      </c>
      <c r="Z122" s="45" t="s">
        <v>423</v>
      </c>
      <c r="AA122" s="90" t="s">
        <v>65</v>
      </c>
      <c r="AB122" s="45"/>
      <c r="AC122" s="73"/>
      <c r="AD122" s="73"/>
      <c r="AE122" s="73"/>
      <c r="AF122" s="73"/>
      <c r="AG122" s="73"/>
      <c r="AH122" s="73"/>
      <c r="AI122" s="73"/>
      <c r="AJ122" s="73"/>
      <c r="AK122" s="73"/>
      <c r="AL122" s="73"/>
      <c r="AM122" s="73"/>
      <c r="AN122" s="73"/>
      <c r="AO122" s="73"/>
    </row>
    <row r="123" ht="153" customHeight="1" spans="1:41">
      <c r="A123" s="45">
        <v>60</v>
      </c>
      <c r="B123" s="46" t="s">
        <v>424</v>
      </c>
      <c r="C123" s="46" t="s">
        <v>54</v>
      </c>
      <c r="D123" s="46" t="s">
        <v>425</v>
      </c>
      <c r="E123" s="45" t="s">
        <v>399</v>
      </c>
      <c r="F123" s="46" t="s">
        <v>426</v>
      </c>
      <c r="G123" s="47">
        <v>500</v>
      </c>
      <c r="H123" s="48"/>
      <c r="I123" s="48">
        <v>500</v>
      </c>
      <c r="J123" s="48"/>
      <c r="K123" s="48"/>
      <c r="L123" s="45" t="s">
        <v>394</v>
      </c>
      <c r="M123" s="46" t="s">
        <v>427</v>
      </c>
      <c r="N123" s="46" t="s">
        <v>428</v>
      </c>
      <c r="O123" s="46"/>
      <c r="P123" s="46">
        <v>1</v>
      </c>
      <c r="Q123" s="78">
        <f t="shared" si="10"/>
        <v>0.0712</v>
      </c>
      <c r="R123" s="48">
        <v>0.0056</v>
      </c>
      <c r="S123" s="48">
        <v>0.0656</v>
      </c>
      <c r="T123" s="79">
        <f t="shared" si="11"/>
        <v>0.3572</v>
      </c>
      <c r="U123" s="48">
        <v>0.029</v>
      </c>
      <c r="V123" s="48">
        <v>0.3282</v>
      </c>
      <c r="W123" s="45" t="s">
        <v>422</v>
      </c>
      <c r="X123" s="80" t="s">
        <v>423</v>
      </c>
      <c r="Y123" s="45" t="s">
        <v>422</v>
      </c>
      <c r="Z123" s="45" t="s">
        <v>423</v>
      </c>
      <c r="AA123" s="90" t="s">
        <v>65</v>
      </c>
      <c r="AB123" s="45"/>
      <c r="AC123" s="73"/>
      <c r="AD123" s="73"/>
      <c r="AE123" s="73"/>
      <c r="AF123" s="73"/>
      <c r="AG123" s="73"/>
      <c r="AH123" s="73"/>
      <c r="AI123" s="73"/>
      <c r="AJ123" s="73"/>
      <c r="AK123" s="73"/>
      <c r="AL123" s="73"/>
      <c r="AM123" s="73"/>
      <c r="AN123" s="73"/>
      <c r="AO123" s="73"/>
    </row>
    <row r="124" ht="39" customHeight="1" spans="1:41">
      <c r="A124" s="34"/>
      <c r="B124" s="35" t="s">
        <v>429</v>
      </c>
      <c r="C124" s="36"/>
      <c r="D124" s="36"/>
      <c r="E124" s="37"/>
      <c r="F124" s="53"/>
      <c r="G124" s="54">
        <f>G125</f>
        <v>0</v>
      </c>
      <c r="H124" s="54">
        <f>H125</f>
        <v>0</v>
      </c>
      <c r="I124" s="54">
        <f>I125</f>
        <v>0</v>
      </c>
      <c r="J124" s="54">
        <f>J125</f>
        <v>0</v>
      </c>
      <c r="K124" s="54">
        <f>K125</f>
        <v>0</v>
      </c>
      <c r="L124" s="73"/>
      <c r="M124" s="73"/>
      <c r="N124" s="74"/>
      <c r="O124" s="73"/>
      <c r="P124" s="73"/>
      <c r="Q124" s="73"/>
      <c r="R124" s="73"/>
      <c r="S124" s="73"/>
      <c r="T124" s="73"/>
      <c r="U124" s="73"/>
      <c r="V124" s="73"/>
      <c r="W124" s="81"/>
      <c r="X124" s="81"/>
      <c r="Y124" s="73"/>
      <c r="Z124" s="73"/>
      <c r="AA124" s="73"/>
      <c r="AB124" s="73"/>
      <c r="AC124" s="73"/>
      <c r="AD124" s="73"/>
      <c r="AE124" s="73"/>
      <c r="AF124" s="73"/>
      <c r="AG124" s="73"/>
      <c r="AH124" s="73"/>
      <c r="AI124" s="73"/>
      <c r="AJ124" s="73"/>
      <c r="AK124" s="73"/>
      <c r="AL124" s="73"/>
      <c r="AM124" s="73"/>
      <c r="AN124" s="73"/>
      <c r="AO124" s="73"/>
    </row>
    <row r="125" ht="39" customHeight="1" spans="1:41">
      <c r="A125" s="34"/>
      <c r="B125" s="95" t="s">
        <v>79</v>
      </c>
      <c r="C125" s="96"/>
      <c r="D125" s="96"/>
      <c r="E125" s="96"/>
      <c r="F125" s="53"/>
      <c r="G125" s="54"/>
      <c r="H125" s="54"/>
      <c r="I125" s="54"/>
      <c r="J125" s="54"/>
      <c r="K125" s="54"/>
      <c r="L125" s="73"/>
      <c r="M125" s="73"/>
      <c r="N125" s="74"/>
      <c r="O125" s="73"/>
      <c r="P125" s="73"/>
      <c r="Q125" s="73"/>
      <c r="R125" s="73"/>
      <c r="S125" s="73"/>
      <c r="T125" s="73"/>
      <c r="U125" s="73"/>
      <c r="V125" s="73"/>
      <c r="W125" s="81"/>
      <c r="X125" s="81"/>
      <c r="Y125" s="73"/>
      <c r="Z125" s="73"/>
      <c r="AA125" s="73"/>
      <c r="AB125" s="73"/>
      <c r="AC125" s="73"/>
      <c r="AD125" s="73"/>
      <c r="AE125" s="73"/>
      <c r="AF125" s="73"/>
      <c r="AG125" s="73"/>
      <c r="AH125" s="73"/>
      <c r="AI125" s="73"/>
      <c r="AJ125" s="73"/>
      <c r="AK125" s="73"/>
      <c r="AL125" s="73"/>
      <c r="AM125" s="73"/>
      <c r="AN125" s="73"/>
      <c r="AO125" s="73"/>
    </row>
    <row r="126" ht="39" customHeight="1" spans="1:41">
      <c r="A126" s="34"/>
      <c r="B126" s="35" t="s">
        <v>430</v>
      </c>
      <c r="C126" s="36"/>
      <c r="D126" s="36"/>
      <c r="E126" s="37"/>
      <c r="F126" s="53"/>
      <c r="G126" s="54">
        <f>SUM(G127:G128)</f>
        <v>500</v>
      </c>
      <c r="H126" s="54">
        <f>SUM(H127:H128)</f>
        <v>0</v>
      </c>
      <c r="I126" s="54">
        <f>SUM(I127:I128)</f>
        <v>500</v>
      </c>
      <c r="J126" s="54">
        <f>SUM(J127:J128)</f>
        <v>0</v>
      </c>
      <c r="K126" s="54">
        <f>SUM(K127:K128)</f>
        <v>0</v>
      </c>
      <c r="L126" s="73"/>
      <c r="M126" s="73"/>
      <c r="N126" s="74"/>
      <c r="O126" s="73"/>
      <c r="P126" s="73"/>
      <c r="Q126" s="73"/>
      <c r="R126" s="73"/>
      <c r="S126" s="73"/>
      <c r="T126" s="73"/>
      <c r="U126" s="73"/>
      <c r="V126" s="73"/>
      <c r="W126" s="81"/>
      <c r="X126" s="81"/>
      <c r="Y126" s="73"/>
      <c r="Z126" s="73"/>
      <c r="AA126" s="73"/>
      <c r="AB126" s="73"/>
      <c r="AC126" s="73"/>
      <c r="AD126" s="73"/>
      <c r="AE126" s="73"/>
      <c r="AF126" s="73"/>
      <c r="AG126" s="73"/>
      <c r="AH126" s="73"/>
      <c r="AI126" s="73"/>
      <c r="AJ126" s="73"/>
      <c r="AK126" s="73"/>
      <c r="AL126" s="73"/>
      <c r="AM126" s="73"/>
      <c r="AN126" s="73"/>
      <c r="AO126" s="73"/>
    </row>
    <row r="127" ht="186" customHeight="1" spans="1:41">
      <c r="A127" s="45">
        <v>61</v>
      </c>
      <c r="B127" s="46" t="s">
        <v>431</v>
      </c>
      <c r="C127" s="46" t="s">
        <v>54</v>
      </c>
      <c r="D127" s="46" t="s">
        <v>432</v>
      </c>
      <c r="E127" s="45" t="s">
        <v>67</v>
      </c>
      <c r="F127" s="46" t="s">
        <v>433</v>
      </c>
      <c r="G127" s="47">
        <v>300</v>
      </c>
      <c r="H127" s="48"/>
      <c r="I127" s="48">
        <v>300</v>
      </c>
      <c r="J127" s="48"/>
      <c r="K127" s="48"/>
      <c r="L127" s="45" t="s">
        <v>58</v>
      </c>
      <c r="M127" s="46" t="s">
        <v>434</v>
      </c>
      <c r="N127" s="46" t="s">
        <v>435</v>
      </c>
      <c r="O127" s="46">
        <v>7</v>
      </c>
      <c r="P127" s="46">
        <v>0</v>
      </c>
      <c r="Q127" s="78">
        <f>R127+S127</f>
        <v>0.2108</v>
      </c>
      <c r="R127" s="48">
        <v>0.1412</v>
      </c>
      <c r="S127" s="48">
        <v>0.0696</v>
      </c>
      <c r="T127" s="79">
        <f>U127+V127</f>
        <v>1.0912</v>
      </c>
      <c r="U127" s="48">
        <v>0.7969</v>
      </c>
      <c r="V127" s="48">
        <v>0.2943</v>
      </c>
      <c r="W127" s="45" t="s">
        <v>436</v>
      </c>
      <c r="X127" s="80" t="s">
        <v>437</v>
      </c>
      <c r="Y127" s="45" t="s">
        <v>436</v>
      </c>
      <c r="Z127" s="45" t="s">
        <v>437</v>
      </c>
      <c r="AA127" s="90" t="s">
        <v>65</v>
      </c>
      <c r="AB127" s="45"/>
      <c r="AC127" s="73"/>
      <c r="AD127" s="73"/>
      <c r="AE127" s="73"/>
      <c r="AF127" s="73"/>
      <c r="AG127" s="73"/>
      <c r="AH127" s="73"/>
      <c r="AI127" s="73"/>
      <c r="AJ127" s="73"/>
      <c r="AK127" s="73"/>
      <c r="AL127" s="73"/>
      <c r="AM127" s="73"/>
      <c r="AN127" s="73"/>
      <c r="AO127" s="73"/>
    </row>
    <row r="128" ht="186" customHeight="1" spans="1:41">
      <c r="A128" s="45">
        <v>62</v>
      </c>
      <c r="B128" s="46" t="s">
        <v>438</v>
      </c>
      <c r="C128" s="46" t="s">
        <v>54</v>
      </c>
      <c r="D128" s="46" t="s">
        <v>432</v>
      </c>
      <c r="E128" s="45" t="s">
        <v>439</v>
      </c>
      <c r="F128" s="46" t="s">
        <v>440</v>
      </c>
      <c r="G128" s="47">
        <v>200</v>
      </c>
      <c r="H128" s="48"/>
      <c r="I128" s="48">
        <v>200</v>
      </c>
      <c r="J128" s="48"/>
      <c r="K128" s="48"/>
      <c r="L128" s="45" t="s">
        <v>58</v>
      </c>
      <c r="M128" s="46" t="s">
        <v>441</v>
      </c>
      <c r="N128" s="46" t="s">
        <v>442</v>
      </c>
      <c r="O128" s="46">
        <v>3</v>
      </c>
      <c r="P128" s="46">
        <v>1</v>
      </c>
      <c r="Q128" s="78">
        <f>R128+S128</f>
        <v>0.3744</v>
      </c>
      <c r="R128" s="48">
        <v>0.0818</v>
      </c>
      <c r="S128" s="48">
        <v>0.2926</v>
      </c>
      <c r="T128" s="79">
        <f>U128+V128</f>
        <v>1.1192</v>
      </c>
      <c r="U128" s="48">
        <v>0.3074</v>
      </c>
      <c r="V128" s="48">
        <v>0.8118</v>
      </c>
      <c r="W128" s="45" t="s">
        <v>436</v>
      </c>
      <c r="X128" s="80" t="s">
        <v>437</v>
      </c>
      <c r="Y128" s="45" t="s">
        <v>436</v>
      </c>
      <c r="Z128" s="45" t="s">
        <v>437</v>
      </c>
      <c r="AA128" s="90" t="s">
        <v>65</v>
      </c>
      <c r="AB128" s="45"/>
      <c r="AC128" s="73"/>
      <c r="AD128" s="73"/>
      <c r="AE128" s="73"/>
      <c r="AF128" s="73"/>
      <c r="AG128" s="73"/>
      <c r="AH128" s="73"/>
      <c r="AI128" s="73"/>
      <c r="AJ128" s="73"/>
      <c r="AK128" s="73"/>
      <c r="AL128" s="73"/>
      <c r="AM128" s="73"/>
      <c r="AN128" s="73"/>
      <c r="AO128" s="73"/>
    </row>
    <row r="129" ht="39" customHeight="1" spans="1:41">
      <c r="A129" s="34"/>
      <c r="B129" s="35" t="s">
        <v>443</v>
      </c>
      <c r="C129" s="36"/>
      <c r="D129" s="36"/>
      <c r="E129" s="37"/>
      <c r="F129" s="53"/>
      <c r="G129" s="100">
        <f>SUM(G130:G133)</f>
        <v>2700</v>
      </c>
      <c r="H129" s="100">
        <f>SUM(H130:H133)</f>
        <v>2291</v>
      </c>
      <c r="I129" s="100">
        <f>SUM(I130:I133)</f>
        <v>409</v>
      </c>
      <c r="J129" s="100">
        <f>SUM(J130:J133)</f>
        <v>0</v>
      </c>
      <c r="K129" s="100">
        <f>SUM(K130:K133)</f>
        <v>0</v>
      </c>
      <c r="L129" s="73"/>
      <c r="M129" s="73"/>
      <c r="N129" s="74"/>
      <c r="O129" s="73"/>
      <c r="P129" s="73"/>
      <c r="Q129" s="73"/>
      <c r="R129" s="73"/>
      <c r="S129" s="73"/>
      <c r="T129" s="73"/>
      <c r="U129" s="73"/>
      <c r="V129" s="73"/>
      <c r="W129" s="81"/>
      <c r="X129" s="81"/>
      <c r="Y129" s="73"/>
      <c r="Z129" s="73"/>
      <c r="AA129" s="73"/>
      <c r="AB129" s="73"/>
      <c r="AC129" s="73"/>
      <c r="AD129" s="73"/>
      <c r="AE129" s="73"/>
      <c r="AF129" s="73"/>
      <c r="AG129" s="73"/>
      <c r="AH129" s="73"/>
      <c r="AI129" s="73"/>
      <c r="AJ129" s="73"/>
      <c r="AK129" s="73"/>
      <c r="AL129" s="73"/>
      <c r="AM129" s="73"/>
      <c r="AN129" s="73"/>
      <c r="AO129" s="73"/>
    </row>
    <row r="130" ht="161" customHeight="1" spans="1:41">
      <c r="A130" s="45">
        <v>63</v>
      </c>
      <c r="B130" s="46" t="s">
        <v>444</v>
      </c>
      <c r="C130" s="46" t="s">
        <v>54</v>
      </c>
      <c r="D130" s="46" t="s">
        <v>151</v>
      </c>
      <c r="E130" s="45" t="s">
        <v>84</v>
      </c>
      <c r="F130" s="46" t="s">
        <v>445</v>
      </c>
      <c r="G130" s="47">
        <v>200</v>
      </c>
      <c r="H130" s="48"/>
      <c r="I130" s="48">
        <v>200</v>
      </c>
      <c r="J130" s="48"/>
      <c r="K130" s="48"/>
      <c r="L130" s="45" t="s">
        <v>120</v>
      </c>
      <c r="M130" s="46" t="s">
        <v>446</v>
      </c>
      <c r="N130" s="46" t="s">
        <v>447</v>
      </c>
      <c r="O130" s="46">
        <v>1</v>
      </c>
      <c r="P130" s="46">
        <v>3</v>
      </c>
      <c r="Q130" s="78">
        <f>SUM(R130:S130)</f>
        <v>0.011</v>
      </c>
      <c r="R130" s="48">
        <v>0.003</v>
      </c>
      <c r="S130" s="48">
        <v>0.008</v>
      </c>
      <c r="T130" s="79">
        <f>SUM(U130:V130)</f>
        <v>0.05</v>
      </c>
      <c r="U130" s="48">
        <v>0.013</v>
      </c>
      <c r="V130" s="48">
        <v>0.037</v>
      </c>
      <c r="W130" s="45" t="s">
        <v>61</v>
      </c>
      <c r="X130" s="80" t="s">
        <v>62</v>
      </c>
      <c r="Y130" s="45" t="s">
        <v>89</v>
      </c>
      <c r="Z130" s="45" t="s">
        <v>90</v>
      </c>
      <c r="AA130" s="90" t="s">
        <v>124</v>
      </c>
      <c r="AB130" s="45"/>
      <c r="AC130" s="73"/>
      <c r="AD130" s="73"/>
      <c r="AE130" s="73"/>
      <c r="AF130" s="73"/>
      <c r="AG130" s="73"/>
      <c r="AH130" s="73"/>
      <c r="AI130" s="73"/>
      <c r="AJ130" s="73"/>
      <c r="AK130" s="73"/>
      <c r="AL130" s="73"/>
      <c r="AM130" s="73"/>
      <c r="AN130" s="73"/>
      <c r="AO130" s="73"/>
    </row>
    <row r="131" ht="161" customHeight="1" spans="1:41">
      <c r="A131" s="45">
        <v>64</v>
      </c>
      <c r="B131" s="46" t="s">
        <v>448</v>
      </c>
      <c r="C131" s="46" t="s">
        <v>54</v>
      </c>
      <c r="D131" s="46" t="s">
        <v>100</v>
      </c>
      <c r="E131" s="45" t="s">
        <v>101</v>
      </c>
      <c r="F131" s="46" t="s">
        <v>449</v>
      </c>
      <c r="G131" s="47">
        <v>340</v>
      </c>
      <c r="H131" s="48">
        <v>340</v>
      </c>
      <c r="I131" s="48"/>
      <c r="J131" s="48"/>
      <c r="K131" s="48"/>
      <c r="L131" s="45" t="s">
        <v>450</v>
      </c>
      <c r="M131" s="46" t="s">
        <v>451</v>
      </c>
      <c r="N131" s="46" t="s">
        <v>451</v>
      </c>
      <c r="O131" s="46"/>
      <c r="P131" s="46">
        <v>3</v>
      </c>
      <c r="Q131" s="78">
        <v>0.052</v>
      </c>
      <c r="R131" s="48"/>
      <c r="S131" s="48">
        <v>0.052</v>
      </c>
      <c r="T131" s="79">
        <v>0.105</v>
      </c>
      <c r="U131" s="48"/>
      <c r="V131" s="48">
        <v>0.105</v>
      </c>
      <c r="W131" s="45" t="s">
        <v>61</v>
      </c>
      <c r="X131" s="80" t="s">
        <v>62</v>
      </c>
      <c r="Y131" s="45" t="s">
        <v>61</v>
      </c>
      <c r="Z131" s="45" t="s">
        <v>62</v>
      </c>
      <c r="AA131" s="90"/>
      <c r="AB131" s="45"/>
      <c r="AC131" s="73"/>
      <c r="AD131" s="73"/>
      <c r="AE131" s="73"/>
      <c r="AF131" s="73"/>
      <c r="AG131" s="73"/>
      <c r="AH131" s="73"/>
      <c r="AI131" s="73"/>
      <c r="AJ131" s="73"/>
      <c r="AK131" s="73"/>
      <c r="AL131" s="73"/>
      <c r="AM131" s="73"/>
      <c r="AN131" s="73"/>
      <c r="AO131" s="73"/>
    </row>
    <row r="132" ht="161" customHeight="1" spans="1:41">
      <c r="A132" s="45">
        <v>65</v>
      </c>
      <c r="B132" s="46" t="s">
        <v>452</v>
      </c>
      <c r="C132" s="46" t="s">
        <v>54</v>
      </c>
      <c r="D132" s="46" t="s">
        <v>453</v>
      </c>
      <c r="E132" s="45" t="s">
        <v>454</v>
      </c>
      <c r="F132" s="46" t="s">
        <v>455</v>
      </c>
      <c r="G132" s="47">
        <f>H132+K132</f>
        <v>122</v>
      </c>
      <c r="H132" s="48">
        <v>122</v>
      </c>
      <c r="I132" s="48"/>
      <c r="J132" s="48"/>
      <c r="K132" s="48"/>
      <c r="L132" s="45" t="s">
        <v>456</v>
      </c>
      <c r="M132" s="46" t="s">
        <v>457</v>
      </c>
      <c r="N132" s="46" t="s">
        <v>458</v>
      </c>
      <c r="O132" s="46">
        <v>2</v>
      </c>
      <c r="P132" s="46">
        <v>1</v>
      </c>
      <c r="Q132" s="78">
        <v>0.0644</v>
      </c>
      <c r="R132" s="48">
        <v>0.0516</v>
      </c>
      <c r="S132" s="48">
        <v>0.0128</v>
      </c>
      <c r="T132" s="79">
        <v>0.2576</v>
      </c>
      <c r="U132" s="48">
        <v>0.216</v>
      </c>
      <c r="V132" s="48">
        <v>0.04</v>
      </c>
      <c r="W132" s="45" t="s">
        <v>459</v>
      </c>
      <c r="X132" s="80" t="s">
        <v>62</v>
      </c>
      <c r="Y132" s="45" t="s">
        <v>89</v>
      </c>
      <c r="Z132" s="45" t="s">
        <v>90</v>
      </c>
      <c r="AA132" s="90" t="s">
        <v>460</v>
      </c>
      <c r="AB132" s="45"/>
      <c r="AC132" s="73"/>
      <c r="AD132" s="73"/>
      <c r="AE132" s="73"/>
      <c r="AF132" s="73"/>
      <c r="AG132" s="73"/>
      <c r="AH132" s="73"/>
      <c r="AI132" s="73"/>
      <c r="AJ132" s="73"/>
      <c r="AK132" s="73"/>
      <c r="AL132" s="73"/>
      <c r="AM132" s="73"/>
      <c r="AN132" s="73"/>
      <c r="AO132" s="73"/>
    </row>
    <row r="133" ht="161" customHeight="1" spans="1:41">
      <c r="A133" s="45">
        <v>66</v>
      </c>
      <c r="B133" s="46" t="s">
        <v>461</v>
      </c>
      <c r="C133" s="46" t="s">
        <v>54</v>
      </c>
      <c r="D133" s="46" t="s">
        <v>453</v>
      </c>
      <c r="E133" s="45" t="s">
        <v>462</v>
      </c>
      <c r="F133" s="46" t="s">
        <v>463</v>
      </c>
      <c r="G133" s="47">
        <f>H133+I133</f>
        <v>2038</v>
      </c>
      <c r="H133" s="48">
        <v>1829</v>
      </c>
      <c r="I133" s="48">
        <v>209</v>
      </c>
      <c r="J133" s="48"/>
      <c r="K133" s="48"/>
      <c r="L133" s="45" t="s">
        <v>464</v>
      </c>
      <c r="M133" s="46" t="s">
        <v>457</v>
      </c>
      <c r="N133" s="46" t="s">
        <v>465</v>
      </c>
      <c r="O133" s="46">
        <v>2</v>
      </c>
      <c r="P133" s="46">
        <v>3</v>
      </c>
      <c r="Q133" s="78">
        <v>0.424</v>
      </c>
      <c r="R133" s="48">
        <v>0.0607</v>
      </c>
      <c r="S133" s="48">
        <v>0.3633</v>
      </c>
      <c r="T133" s="79">
        <v>1.6785</v>
      </c>
      <c r="U133" s="48">
        <v>0.3252</v>
      </c>
      <c r="V133" s="48">
        <f>T133-U133</f>
        <v>1.3533</v>
      </c>
      <c r="W133" s="45" t="s">
        <v>459</v>
      </c>
      <c r="X133" s="80" t="s">
        <v>62</v>
      </c>
      <c r="Y133" s="45" t="s">
        <v>89</v>
      </c>
      <c r="Z133" s="45" t="s">
        <v>90</v>
      </c>
      <c r="AA133" s="90" t="s">
        <v>466</v>
      </c>
      <c r="AB133" s="45"/>
      <c r="AC133" s="73"/>
      <c r="AD133" s="73"/>
      <c r="AE133" s="73"/>
      <c r="AF133" s="73"/>
      <c r="AG133" s="73"/>
      <c r="AH133" s="73"/>
      <c r="AI133" s="73"/>
      <c r="AJ133" s="73"/>
      <c r="AK133" s="73"/>
      <c r="AL133" s="73"/>
      <c r="AM133" s="73"/>
      <c r="AN133" s="73"/>
      <c r="AO133" s="73"/>
    </row>
    <row r="134" ht="39" customHeight="1" spans="1:41">
      <c r="A134" s="34"/>
      <c r="B134" s="35" t="s">
        <v>467</v>
      </c>
      <c r="C134" s="36"/>
      <c r="D134" s="36"/>
      <c r="E134" s="37"/>
      <c r="F134" s="53"/>
      <c r="G134" s="54"/>
      <c r="H134" s="54"/>
      <c r="I134" s="54"/>
      <c r="J134" s="54"/>
      <c r="K134" s="54"/>
      <c r="L134" s="73"/>
      <c r="M134" s="73"/>
      <c r="N134" s="74"/>
      <c r="O134" s="73"/>
      <c r="P134" s="73"/>
      <c r="Q134" s="73"/>
      <c r="R134" s="73"/>
      <c r="S134" s="73"/>
      <c r="T134" s="73"/>
      <c r="U134" s="73"/>
      <c r="V134" s="73"/>
      <c r="W134" s="81"/>
      <c r="X134" s="81"/>
      <c r="Y134" s="73"/>
      <c r="Z134" s="73"/>
      <c r="AA134" s="73"/>
      <c r="AB134" s="73"/>
      <c r="AC134" s="73"/>
      <c r="AD134" s="73"/>
      <c r="AE134" s="73"/>
      <c r="AF134" s="73"/>
      <c r="AG134" s="73"/>
      <c r="AH134" s="73"/>
      <c r="AI134" s="73"/>
      <c r="AJ134" s="73"/>
      <c r="AK134" s="73"/>
      <c r="AL134" s="73"/>
      <c r="AM134" s="73"/>
      <c r="AN134" s="73"/>
      <c r="AO134" s="73"/>
    </row>
    <row r="135" ht="39" customHeight="1" spans="1:41">
      <c r="A135" s="34"/>
      <c r="B135" s="95" t="s">
        <v>79</v>
      </c>
      <c r="C135" s="96"/>
      <c r="D135" s="96"/>
      <c r="E135" s="96"/>
      <c r="F135" s="53"/>
      <c r="G135" s="54"/>
      <c r="H135" s="54"/>
      <c r="I135" s="54"/>
      <c r="J135" s="54"/>
      <c r="K135" s="54"/>
      <c r="L135" s="73"/>
      <c r="M135" s="73"/>
      <c r="N135" s="74"/>
      <c r="O135" s="73"/>
      <c r="P135" s="73"/>
      <c r="Q135" s="73"/>
      <c r="R135" s="73"/>
      <c r="S135" s="73"/>
      <c r="T135" s="73"/>
      <c r="U135" s="73"/>
      <c r="V135" s="73"/>
      <c r="W135" s="81"/>
      <c r="X135" s="81"/>
      <c r="Y135" s="73"/>
      <c r="Z135" s="73"/>
      <c r="AA135" s="73"/>
      <c r="AB135" s="73"/>
      <c r="AC135" s="73"/>
      <c r="AD135" s="73"/>
      <c r="AE135" s="73"/>
      <c r="AF135" s="73"/>
      <c r="AG135" s="73"/>
      <c r="AH135" s="73"/>
      <c r="AI135" s="73"/>
      <c r="AJ135" s="73"/>
      <c r="AK135" s="73"/>
      <c r="AL135" s="73"/>
      <c r="AM135" s="73"/>
      <c r="AN135" s="73"/>
      <c r="AO135" s="73"/>
    </row>
    <row r="136" ht="39" customHeight="1" spans="1:41">
      <c r="A136" s="34"/>
      <c r="B136" s="35" t="s">
        <v>468</v>
      </c>
      <c r="C136" s="36"/>
      <c r="D136" s="36"/>
      <c r="E136" s="37"/>
      <c r="F136" s="53"/>
      <c r="G136" s="54"/>
      <c r="H136" s="54"/>
      <c r="I136" s="54"/>
      <c r="J136" s="54"/>
      <c r="K136" s="54"/>
      <c r="L136" s="73"/>
      <c r="M136" s="73"/>
      <c r="N136" s="74"/>
      <c r="O136" s="73"/>
      <c r="P136" s="73"/>
      <c r="Q136" s="73"/>
      <c r="R136" s="73"/>
      <c r="S136" s="73"/>
      <c r="T136" s="73"/>
      <c r="U136" s="73"/>
      <c r="V136" s="73"/>
      <c r="W136" s="81"/>
      <c r="X136" s="81"/>
      <c r="Y136" s="73"/>
      <c r="Z136" s="73"/>
      <c r="AA136" s="73"/>
      <c r="AB136" s="73"/>
      <c r="AC136" s="73"/>
      <c r="AD136" s="73"/>
      <c r="AE136" s="73"/>
      <c r="AF136" s="73"/>
      <c r="AG136" s="73"/>
      <c r="AH136" s="73"/>
      <c r="AI136" s="73"/>
      <c r="AJ136" s="73"/>
      <c r="AK136" s="73"/>
      <c r="AL136" s="73"/>
      <c r="AM136" s="73"/>
      <c r="AN136" s="73"/>
      <c r="AO136" s="73"/>
    </row>
    <row r="137" ht="39" customHeight="1" spans="1:41">
      <c r="A137" s="34"/>
      <c r="B137" s="95" t="s">
        <v>79</v>
      </c>
      <c r="C137" s="96"/>
      <c r="D137" s="96"/>
      <c r="E137" s="96"/>
      <c r="F137" s="53"/>
      <c r="G137" s="54"/>
      <c r="H137" s="54"/>
      <c r="I137" s="54"/>
      <c r="J137" s="54"/>
      <c r="K137" s="54"/>
      <c r="L137" s="73"/>
      <c r="M137" s="73"/>
      <c r="N137" s="74"/>
      <c r="O137" s="73"/>
      <c r="P137" s="73"/>
      <c r="Q137" s="73"/>
      <c r="R137" s="73"/>
      <c r="S137" s="73"/>
      <c r="T137" s="73"/>
      <c r="U137" s="73"/>
      <c r="V137" s="73"/>
      <c r="W137" s="81"/>
      <c r="X137" s="81"/>
      <c r="Y137" s="73"/>
      <c r="Z137" s="73"/>
      <c r="AA137" s="73"/>
      <c r="AB137" s="73"/>
      <c r="AC137" s="73"/>
      <c r="AD137" s="73"/>
      <c r="AE137" s="73"/>
      <c r="AF137" s="73"/>
      <c r="AG137" s="73"/>
      <c r="AH137" s="73"/>
      <c r="AI137" s="73"/>
      <c r="AJ137" s="73"/>
      <c r="AK137" s="73"/>
      <c r="AL137" s="73"/>
      <c r="AM137" s="73"/>
      <c r="AN137" s="73"/>
      <c r="AO137" s="73"/>
    </row>
    <row r="138" ht="39" customHeight="1" spans="1:41">
      <c r="A138" s="34"/>
      <c r="B138" s="35" t="s">
        <v>469</v>
      </c>
      <c r="C138" s="36"/>
      <c r="D138" s="36"/>
      <c r="E138" s="37"/>
      <c r="F138" s="53"/>
      <c r="G138" s="101">
        <f>SUM(G139:G150)</f>
        <v>5316.6</v>
      </c>
      <c r="H138" s="101">
        <f>SUM(H139:H150)</f>
        <v>705.6</v>
      </c>
      <c r="I138" s="101">
        <f>SUM(I139:I150)</f>
        <v>4611</v>
      </c>
      <c r="J138" s="101">
        <f>SUM(J139:J150)</f>
        <v>0</v>
      </c>
      <c r="K138" s="101">
        <f>SUM(K139:K150)</f>
        <v>0</v>
      </c>
      <c r="L138" s="73"/>
      <c r="M138" s="73"/>
      <c r="N138" s="74"/>
      <c r="O138" s="73"/>
      <c r="P138" s="73"/>
      <c r="Q138" s="73"/>
      <c r="R138" s="73"/>
      <c r="S138" s="73"/>
      <c r="T138" s="73"/>
      <c r="U138" s="73"/>
      <c r="V138" s="73"/>
      <c r="W138" s="81"/>
      <c r="X138" s="81"/>
      <c r="Y138" s="73"/>
      <c r="Z138" s="73"/>
      <c r="AA138" s="73"/>
      <c r="AB138" s="73"/>
      <c r="AC138" s="73"/>
      <c r="AD138" s="73"/>
      <c r="AE138" s="73"/>
      <c r="AF138" s="73"/>
      <c r="AG138" s="73"/>
      <c r="AH138" s="73"/>
      <c r="AI138" s="73"/>
      <c r="AJ138" s="73"/>
      <c r="AK138" s="73"/>
      <c r="AL138" s="73"/>
      <c r="AM138" s="73"/>
      <c r="AN138" s="73"/>
      <c r="AO138" s="73"/>
    </row>
    <row r="139" ht="146" customHeight="1" spans="1:41">
      <c r="A139" s="45">
        <v>67</v>
      </c>
      <c r="B139" s="46" t="s">
        <v>470</v>
      </c>
      <c r="C139" s="46" t="s">
        <v>54</v>
      </c>
      <c r="D139" s="46" t="s">
        <v>280</v>
      </c>
      <c r="E139" s="45" t="s">
        <v>471</v>
      </c>
      <c r="F139" s="46" t="s">
        <v>472</v>
      </c>
      <c r="G139" s="47">
        <v>500</v>
      </c>
      <c r="H139" s="48">
        <v>100</v>
      </c>
      <c r="I139" s="48">
        <v>400</v>
      </c>
      <c r="J139" s="48"/>
      <c r="K139" s="48"/>
      <c r="L139" s="45" t="s">
        <v>394</v>
      </c>
      <c r="M139" s="46" t="s">
        <v>473</v>
      </c>
      <c r="N139" s="46" t="s">
        <v>474</v>
      </c>
      <c r="O139" s="46"/>
      <c r="P139" s="46">
        <v>1</v>
      </c>
      <c r="Q139" s="78">
        <f t="shared" ref="Q139:Q150" si="12">R139+S139</f>
        <v>0.0784</v>
      </c>
      <c r="R139" s="48">
        <v>0.0114</v>
      </c>
      <c r="S139" s="48">
        <v>0.067</v>
      </c>
      <c r="T139" s="79">
        <f t="shared" ref="T139:T150" si="13">U139+V139</f>
        <v>0.379</v>
      </c>
      <c r="U139" s="48">
        <v>0.0633</v>
      </c>
      <c r="V139" s="48">
        <v>0.3157</v>
      </c>
      <c r="W139" s="45" t="s">
        <v>277</v>
      </c>
      <c r="X139" s="80" t="s">
        <v>278</v>
      </c>
      <c r="Y139" s="45" t="s">
        <v>475</v>
      </c>
      <c r="Z139" s="45" t="s">
        <v>476</v>
      </c>
      <c r="AA139" s="90" t="s">
        <v>65</v>
      </c>
      <c r="AB139" s="45"/>
      <c r="AC139" s="73"/>
      <c r="AD139" s="73"/>
      <c r="AE139" s="73"/>
      <c r="AF139" s="73"/>
      <c r="AG139" s="73"/>
      <c r="AH139" s="73"/>
      <c r="AI139" s="73"/>
      <c r="AJ139" s="73"/>
      <c r="AK139" s="73"/>
      <c r="AL139" s="73"/>
      <c r="AM139" s="73"/>
      <c r="AN139" s="73"/>
      <c r="AO139" s="73"/>
    </row>
    <row r="140" ht="146" customHeight="1" spans="1:41">
      <c r="A140" s="45">
        <v>68</v>
      </c>
      <c r="B140" s="46" t="s">
        <v>477</v>
      </c>
      <c r="C140" s="46" t="s">
        <v>54</v>
      </c>
      <c r="D140" s="46" t="s">
        <v>280</v>
      </c>
      <c r="E140" s="45" t="s">
        <v>471</v>
      </c>
      <c r="F140" s="46" t="s">
        <v>478</v>
      </c>
      <c r="G140" s="47">
        <v>411</v>
      </c>
      <c r="H140" s="48"/>
      <c r="I140" s="48">
        <v>411</v>
      </c>
      <c r="J140" s="48"/>
      <c r="K140" s="48"/>
      <c r="L140" s="45" t="s">
        <v>394</v>
      </c>
      <c r="M140" s="46" t="s">
        <v>479</v>
      </c>
      <c r="N140" s="46" t="s">
        <v>480</v>
      </c>
      <c r="O140" s="46"/>
      <c r="P140" s="46">
        <v>1</v>
      </c>
      <c r="Q140" s="78">
        <f t="shared" si="12"/>
        <v>0.0784</v>
      </c>
      <c r="R140" s="48">
        <v>0.0114</v>
      </c>
      <c r="S140" s="48">
        <v>0.067</v>
      </c>
      <c r="T140" s="79">
        <f t="shared" si="13"/>
        <v>0.379</v>
      </c>
      <c r="U140" s="48">
        <v>0.0633</v>
      </c>
      <c r="V140" s="48">
        <v>0.3157</v>
      </c>
      <c r="W140" s="45" t="s">
        <v>422</v>
      </c>
      <c r="X140" s="80" t="s">
        <v>423</v>
      </c>
      <c r="Y140" s="45" t="s">
        <v>475</v>
      </c>
      <c r="Z140" s="45" t="s">
        <v>476</v>
      </c>
      <c r="AA140" s="90" t="s">
        <v>65</v>
      </c>
      <c r="AB140" s="45"/>
      <c r="AC140" s="73"/>
      <c r="AD140" s="73"/>
      <c r="AE140" s="73"/>
      <c r="AF140" s="73"/>
      <c r="AG140" s="73"/>
      <c r="AH140" s="73"/>
      <c r="AI140" s="73"/>
      <c r="AJ140" s="73"/>
      <c r="AK140" s="73"/>
      <c r="AL140" s="73"/>
      <c r="AM140" s="73"/>
      <c r="AN140" s="73"/>
      <c r="AO140" s="73"/>
    </row>
    <row r="141" ht="146" customHeight="1" spans="1:41">
      <c r="A141" s="45">
        <v>69</v>
      </c>
      <c r="B141" s="46" t="s">
        <v>481</v>
      </c>
      <c r="C141" s="46" t="s">
        <v>54</v>
      </c>
      <c r="D141" s="46" t="s">
        <v>280</v>
      </c>
      <c r="E141" s="45" t="s">
        <v>482</v>
      </c>
      <c r="F141" s="46" t="s">
        <v>483</v>
      </c>
      <c r="G141" s="47">
        <v>500</v>
      </c>
      <c r="H141" s="48">
        <v>100</v>
      </c>
      <c r="I141" s="48">
        <v>400</v>
      </c>
      <c r="J141" s="48"/>
      <c r="K141" s="48"/>
      <c r="L141" s="45" t="s">
        <v>394</v>
      </c>
      <c r="M141" s="46" t="s">
        <v>484</v>
      </c>
      <c r="N141" s="46" t="s">
        <v>485</v>
      </c>
      <c r="O141" s="46">
        <v>1</v>
      </c>
      <c r="P141" s="46"/>
      <c r="Q141" s="78">
        <f t="shared" si="12"/>
        <v>0.0575</v>
      </c>
      <c r="R141" s="48">
        <v>0.0273</v>
      </c>
      <c r="S141" s="48">
        <v>0.0302</v>
      </c>
      <c r="T141" s="79">
        <f t="shared" si="13"/>
        <v>0.3055</v>
      </c>
      <c r="U141" s="48">
        <v>0.1596</v>
      </c>
      <c r="V141" s="48">
        <v>0.1459</v>
      </c>
      <c r="W141" s="45" t="s">
        <v>277</v>
      </c>
      <c r="X141" s="80" t="s">
        <v>278</v>
      </c>
      <c r="Y141" s="45" t="s">
        <v>486</v>
      </c>
      <c r="Z141" s="45" t="s">
        <v>487</v>
      </c>
      <c r="AA141" s="90" t="s">
        <v>65</v>
      </c>
      <c r="AB141" s="45"/>
      <c r="AC141" s="73"/>
      <c r="AD141" s="73"/>
      <c r="AE141" s="73"/>
      <c r="AF141" s="73"/>
      <c r="AG141" s="73"/>
      <c r="AH141" s="73"/>
      <c r="AI141" s="73"/>
      <c r="AJ141" s="73"/>
      <c r="AK141" s="73"/>
      <c r="AL141" s="73"/>
      <c r="AM141" s="73"/>
      <c r="AN141" s="73"/>
      <c r="AO141" s="73"/>
    </row>
    <row r="142" ht="146" customHeight="1" spans="1:41">
      <c r="A142" s="45">
        <v>70</v>
      </c>
      <c r="B142" s="46" t="s">
        <v>488</v>
      </c>
      <c r="C142" s="46" t="s">
        <v>54</v>
      </c>
      <c r="D142" s="46" t="s">
        <v>280</v>
      </c>
      <c r="E142" s="45" t="s">
        <v>489</v>
      </c>
      <c r="F142" s="46" t="s">
        <v>490</v>
      </c>
      <c r="G142" s="47">
        <v>500</v>
      </c>
      <c r="H142" s="48">
        <v>100</v>
      </c>
      <c r="I142" s="48">
        <v>400</v>
      </c>
      <c r="J142" s="48"/>
      <c r="K142" s="48"/>
      <c r="L142" s="45" t="s">
        <v>394</v>
      </c>
      <c r="M142" s="46" t="s">
        <v>491</v>
      </c>
      <c r="N142" s="46" t="s">
        <v>492</v>
      </c>
      <c r="O142" s="46"/>
      <c r="P142" s="46">
        <v>1</v>
      </c>
      <c r="Q142" s="78">
        <f t="shared" si="12"/>
        <v>0.0473</v>
      </c>
      <c r="R142" s="48">
        <v>0.0109</v>
      </c>
      <c r="S142" s="48">
        <v>0.0364</v>
      </c>
      <c r="T142" s="79">
        <f t="shared" si="13"/>
        <v>0.2243</v>
      </c>
      <c r="U142" s="48">
        <v>0.0554</v>
      </c>
      <c r="V142" s="48">
        <v>0.1689</v>
      </c>
      <c r="W142" s="45" t="s">
        <v>277</v>
      </c>
      <c r="X142" s="80" t="s">
        <v>278</v>
      </c>
      <c r="Y142" s="45" t="s">
        <v>493</v>
      </c>
      <c r="Z142" s="45" t="s">
        <v>494</v>
      </c>
      <c r="AA142" s="90" t="s">
        <v>65</v>
      </c>
      <c r="AB142" s="45"/>
      <c r="AC142" s="73"/>
      <c r="AD142" s="73"/>
      <c r="AE142" s="73"/>
      <c r="AF142" s="73"/>
      <c r="AG142" s="73"/>
      <c r="AH142" s="73"/>
      <c r="AI142" s="73"/>
      <c r="AJ142" s="73"/>
      <c r="AK142" s="73"/>
      <c r="AL142" s="73"/>
      <c r="AM142" s="73"/>
      <c r="AN142" s="73"/>
      <c r="AO142" s="73"/>
    </row>
    <row r="143" ht="146" customHeight="1" spans="1:41">
      <c r="A143" s="45">
        <v>71</v>
      </c>
      <c r="B143" s="46" t="s">
        <v>495</v>
      </c>
      <c r="C143" s="46" t="s">
        <v>54</v>
      </c>
      <c r="D143" s="46" t="s">
        <v>280</v>
      </c>
      <c r="E143" s="45" t="s">
        <v>496</v>
      </c>
      <c r="F143" s="46" t="s">
        <v>497</v>
      </c>
      <c r="G143" s="47">
        <v>500</v>
      </c>
      <c r="H143" s="48">
        <v>50</v>
      </c>
      <c r="I143" s="48">
        <v>450</v>
      </c>
      <c r="J143" s="48"/>
      <c r="K143" s="48"/>
      <c r="L143" s="45" t="s">
        <v>394</v>
      </c>
      <c r="M143" s="46" t="s">
        <v>498</v>
      </c>
      <c r="N143" s="46" t="s">
        <v>499</v>
      </c>
      <c r="O143" s="46"/>
      <c r="P143" s="46">
        <v>1</v>
      </c>
      <c r="Q143" s="78">
        <f t="shared" si="12"/>
        <v>0.059</v>
      </c>
      <c r="R143" s="48">
        <v>0.0084</v>
      </c>
      <c r="S143" s="48">
        <v>0.0506</v>
      </c>
      <c r="T143" s="79">
        <f t="shared" si="13"/>
        <v>0.2432</v>
      </c>
      <c r="U143" s="48">
        <v>0.04</v>
      </c>
      <c r="V143" s="48">
        <v>0.2032</v>
      </c>
      <c r="W143" s="45" t="s">
        <v>277</v>
      </c>
      <c r="X143" s="80" t="s">
        <v>278</v>
      </c>
      <c r="Y143" s="45" t="s">
        <v>84</v>
      </c>
      <c r="Z143" s="45" t="s">
        <v>500</v>
      </c>
      <c r="AA143" s="90" t="s">
        <v>65</v>
      </c>
      <c r="AB143" s="45"/>
      <c r="AC143" s="73"/>
      <c r="AD143" s="73"/>
      <c r="AE143" s="73"/>
      <c r="AF143" s="73"/>
      <c r="AG143" s="73"/>
      <c r="AH143" s="73"/>
      <c r="AI143" s="73"/>
      <c r="AJ143" s="73"/>
      <c r="AK143" s="73"/>
      <c r="AL143" s="73"/>
      <c r="AM143" s="73"/>
      <c r="AN143" s="73"/>
      <c r="AO143" s="73"/>
    </row>
    <row r="144" ht="146" customHeight="1" spans="1:41">
      <c r="A144" s="45">
        <v>72</v>
      </c>
      <c r="B144" s="46" t="s">
        <v>501</v>
      </c>
      <c r="C144" s="46" t="s">
        <v>54</v>
      </c>
      <c r="D144" s="46" t="s">
        <v>280</v>
      </c>
      <c r="E144" s="45" t="s">
        <v>502</v>
      </c>
      <c r="F144" s="46" t="s">
        <v>503</v>
      </c>
      <c r="G144" s="47">
        <v>500</v>
      </c>
      <c r="H144" s="48">
        <v>100</v>
      </c>
      <c r="I144" s="48">
        <v>400</v>
      </c>
      <c r="J144" s="48"/>
      <c r="K144" s="48"/>
      <c r="L144" s="45" t="s">
        <v>394</v>
      </c>
      <c r="M144" s="46" t="s">
        <v>504</v>
      </c>
      <c r="N144" s="46" t="s">
        <v>505</v>
      </c>
      <c r="O144" s="46"/>
      <c r="P144" s="46">
        <v>1</v>
      </c>
      <c r="Q144" s="78">
        <f t="shared" si="12"/>
        <v>0.096</v>
      </c>
      <c r="R144" s="48">
        <v>0.0069</v>
      </c>
      <c r="S144" s="48">
        <v>0.0891</v>
      </c>
      <c r="T144" s="79">
        <f t="shared" si="13"/>
        <v>0.4874</v>
      </c>
      <c r="U144" s="48">
        <v>0.032</v>
      </c>
      <c r="V144" s="48">
        <v>0.4554</v>
      </c>
      <c r="W144" s="45" t="s">
        <v>277</v>
      </c>
      <c r="X144" s="80" t="s">
        <v>278</v>
      </c>
      <c r="Y144" s="45" t="s">
        <v>179</v>
      </c>
      <c r="Z144" s="45" t="s">
        <v>506</v>
      </c>
      <c r="AA144" s="90" t="s">
        <v>65</v>
      </c>
      <c r="AB144" s="45"/>
      <c r="AC144" s="73"/>
      <c r="AD144" s="73"/>
      <c r="AE144" s="73"/>
      <c r="AF144" s="73"/>
      <c r="AG144" s="73"/>
      <c r="AH144" s="73"/>
      <c r="AI144" s="73"/>
      <c r="AJ144" s="73"/>
      <c r="AK144" s="73"/>
      <c r="AL144" s="73"/>
      <c r="AM144" s="73"/>
      <c r="AN144" s="73"/>
      <c r="AO144" s="73"/>
    </row>
    <row r="145" ht="146" customHeight="1" spans="1:41">
      <c r="A145" s="45">
        <v>73</v>
      </c>
      <c r="B145" s="46" t="s">
        <v>507</v>
      </c>
      <c r="C145" s="46" t="s">
        <v>54</v>
      </c>
      <c r="D145" s="46" t="s">
        <v>280</v>
      </c>
      <c r="E145" s="45" t="s">
        <v>508</v>
      </c>
      <c r="F145" s="46" t="s">
        <v>509</v>
      </c>
      <c r="G145" s="47">
        <v>300</v>
      </c>
      <c r="H145" s="48"/>
      <c r="I145" s="48">
        <v>300</v>
      </c>
      <c r="J145" s="48"/>
      <c r="K145" s="48"/>
      <c r="L145" s="45" t="s">
        <v>394</v>
      </c>
      <c r="M145" s="46" t="s">
        <v>510</v>
      </c>
      <c r="N145" s="46" t="s">
        <v>511</v>
      </c>
      <c r="O145" s="46"/>
      <c r="P145" s="46">
        <v>1</v>
      </c>
      <c r="Q145" s="78">
        <f t="shared" si="12"/>
        <v>0.1018</v>
      </c>
      <c r="R145" s="48">
        <v>0.01</v>
      </c>
      <c r="S145" s="48">
        <v>0.0918</v>
      </c>
      <c r="T145" s="79">
        <f t="shared" si="13"/>
        <v>0.4916</v>
      </c>
      <c r="U145" s="48">
        <v>0.0545</v>
      </c>
      <c r="V145" s="48">
        <v>0.4371</v>
      </c>
      <c r="W145" s="45" t="s">
        <v>277</v>
      </c>
      <c r="X145" s="80" t="s">
        <v>278</v>
      </c>
      <c r="Y145" s="45" t="s">
        <v>84</v>
      </c>
      <c r="Z145" s="45" t="s">
        <v>500</v>
      </c>
      <c r="AA145" s="90" t="s">
        <v>65</v>
      </c>
      <c r="AB145" s="45"/>
      <c r="AC145" s="73"/>
      <c r="AD145" s="73"/>
      <c r="AE145" s="73"/>
      <c r="AF145" s="73"/>
      <c r="AG145" s="73"/>
      <c r="AH145" s="73"/>
      <c r="AI145" s="73"/>
      <c r="AJ145" s="73"/>
      <c r="AK145" s="73"/>
      <c r="AL145" s="73"/>
      <c r="AM145" s="73"/>
      <c r="AN145" s="73"/>
      <c r="AO145" s="73"/>
    </row>
    <row r="146" ht="146" customHeight="1" spans="1:41">
      <c r="A146" s="45">
        <v>74</v>
      </c>
      <c r="B146" s="46" t="s">
        <v>512</v>
      </c>
      <c r="C146" s="46" t="s">
        <v>54</v>
      </c>
      <c r="D146" s="46" t="s">
        <v>280</v>
      </c>
      <c r="E146" s="45" t="s">
        <v>513</v>
      </c>
      <c r="F146" s="46" t="s">
        <v>514</v>
      </c>
      <c r="G146" s="47">
        <v>400</v>
      </c>
      <c r="H146" s="48"/>
      <c r="I146" s="48">
        <v>400</v>
      </c>
      <c r="J146" s="48"/>
      <c r="K146" s="48"/>
      <c r="L146" s="45" t="s">
        <v>394</v>
      </c>
      <c r="M146" s="46" t="s">
        <v>515</v>
      </c>
      <c r="N146" s="46" t="s">
        <v>516</v>
      </c>
      <c r="O146" s="46"/>
      <c r="P146" s="46">
        <v>1</v>
      </c>
      <c r="Q146" s="78">
        <f t="shared" si="12"/>
        <v>0.0751</v>
      </c>
      <c r="R146" s="48">
        <v>0.0088</v>
      </c>
      <c r="S146" s="48">
        <v>0.0663</v>
      </c>
      <c r="T146" s="79">
        <f t="shared" si="13"/>
        <v>0.3672</v>
      </c>
      <c r="U146" s="48">
        <v>0.048</v>
      </c>
      <c r="V146" s="48">
        <v>0.3192</v>
      </c>
      <c r="W146" s="45" t="s">
        <v>277</v>
      </c>
      <c r="X146" s="80" t="s">
        <v>278</v>
      </c>
      <c r="Y146" s="45" t="s">
        <v>84</v>
      </c>
      <c r="Z146" s="45" t="s">
        <v>500</v>
      </c>
      <c r="AA146" s="90" t="s">
        <v>65</v>
      </c>
      <c r="AB146" s="45"/>
      <c r="AC146" s="73"/>
      <c r="AD146" s="73"/>
      <c r="AE146" s="73"/>
      <c r="AF146" s="73"/>
      <c r="AG146" s="73"/>
      <c r="AH146" s="73"/>
      <c r="AI146" s="73"/>
      <c r="AJ146" s="73"/>
      <c r="AK146" s="73"/>
      <c r="AL146" s="73"/>
      <c r="AM146" s="73"/>
      <c r="AN146" s="73"/>
      <c r="AO146" s="73"/>
    </row>
    <row r="147" ht="146" customHeight="1" spans="1:41">
      <c r="A147" s="45">
        <v>75</v>
      </c>
      <c r="B147" s="46" t="s">
        <v>517</v>
      </c>
      <c r="C147" s="46" t="s">
        <v>54</v>
      </c>
      <c r="D147" s="46" t="s">
        <v>280</v>
      </c>
      <c r="E147" s="45" t="s">
        <v>518</v>
      </c>
      <c r="F147" s="46" t="s">
        <v>519</v>
      </c>
      <c r="G147" s="47">
        <v>300</v>
      </c>
      <c r="H147" s="48"/>
      <c r="I147" s="48">
        <v>300</v>
      </c>
      <c r="J147" s="48"/>
      <c r="K147" s="48"/>
      <c r="L147" s="45" t="s">
        <v>394</v>
      </c>
      <c r="M147" s="46" t="s">
        <v>520</v>
      </c>
      <c r="N147" s="46" t="s">
        <v>521</v>
      </c>
      <c r="O147" s="46"/>
      <c r="P147" s="46">
        <v>1</v>
      </c>
      <c r="Q147" s="78">
        <f t="shared" si="12"/>
        <v>0.0735</v>
      </c>
      <c r="R147" s="48">
        <v>0.0043</v>
      </c>
      <c r="S147" s="48">
        <v>0.0692</v>
      </c>
      <c r="T147" s="79">
        <f t="shared" si="13"/>
        <v>0.3758</v>
      </c>
      <c r="U147" s="48">
        <v>0.0233</v>
      </c>
      <c r="V147" s="48">
        <v>0.3525</v>
      </c>
      <c r="W147" s="45" t="s">
        <v>277</v>
      </c>
      <c r="X147" s="80" t="s">
        <v>278</v>
      </c>
      <c r="Y147" s="45" t="s">
        <v>227</v>
      </c>
      <c r="Z147" s="45" t="s">
        <v>522</v>
      </c>
      <c r="AA147" s="90" t="s">
        <v>65</v>
      </c>
      <c r="AB147" s="45"/>
      <c r="AC147" s="73"/>
      <c r="AD147" s="73"/>
      <c r="AE147" s="73"/>
      <c r="AF147" s="73"/>
      <c r="AG147" s="73"/>
      <c r="AH147" s="73"/>
      <c r="AI147" s="73"/>
      <c r="AJ147" s="73"/>
      <c r="AK147" s="73"/>
      <c r="AL147" s="73"/>
      <c r="AM147" s="73"/>
      <c r="AN147" s="73"/>
      <c r="AO147" s="73"/>
    </row>
    <row r="148" ht="187.2" spans="1:41">
      <c r="A148" s="45">
        <v>76</v>
      </c>
      <c r="B148" s="46" t="s">
        <v>523</v>
      </c>
      <c r="C148" s="46" t="s">
        <v>54</v>
      </c>
      <c r="D148" s="46" t="s">
        <v>280</v>
      </c>
      <c r="E148" s="45" t="s">
        <v>524</v>
      </c>
      <c r="F148" s="46" t="s">
        <v>525</v>
      </c>
      <c r="G148" s="47">
        <v>800</v>
      </c>
      <c r="H148" s="48"/>
      <c r="I148" s="48">
        <v>800</v>
      </c>
      <c r="J148" s="48"/>
      <c r="K148" s="48"/>
      <c r="L148" s="45" t="s">
        <v>394</v>
      </c>
      <c r="M148" s="46" t="s">
        <v>526</v>
      </c>
      <c r="N148" s="46" t="s">
        <v>527</v>
      </c>
      <c r="O148" s="46">
        <v>2</v>
      </c>
      <c r="P148" s="46">
        <v>10</v>
      </c>
      <c r="Q148" s="78">
        <f t="shared" si="12"/>
        <v>0.2703</v>
      </c>
      <c r="R148" s="48">
        <v>0.0353</v>
      </c>
      <c r="S148" s="48">
        <v>0.235</v>
      </c>
      <c r="T148" s="79">
        <f t="shared" si="13"/>
        <v>1.37</v>
      </c>
      <c r="U148" s="48">
        <v>0.15</v>
      </c>
      <c r="V148" s="48">
        <v>1.22</v>
      </c>
      <c r="W148" s="45" t="s">
        <v>277</v>
      </c>
      <c r="X148" s="80" t="s">
        <v>278</v>
      </c>
      <c r="Y148" s="45" t="s">
        <v>528</v>
      </c>
      <c r="Z148" s="45"/>
      <c r="AA148" s="90" t="s">
        <v>65</v>
      </c>
      <c r="AB148" s="45"/>
      <c r="AC148" s="73"/>
      <c r="AD148" s="73"/>
      <c r="AE148" s="73"/>
      <c r="AF148" s="73"/>
      <c r="AG148" s="73"/>
      <c r="AH148" s="73"/>
      <c r="AI148" s="73"/>
      <c r="AJ148" s="73"/>
      <c r="AK148" s="73"/>
      <c r="AL148" s="73"/>
      <c r="AM148" s="73"/>
      <c r="AN148" s="73"/>
      <c r="AO148" s="73"/>
    </row>
    <row r="149" ht="146" customHeight="1" spans="1:41">
      <c r="A149" s="45">
        <v>77</v>
      </c>
      <c r="B149" s="46" t="s">
        <v>529</v>
      </c>
      <c r="C149" s="46" t="s">
        <v>54</v>
      </c>
      <c r="D149" s="46" t="s">
        <v>530</v>
      </c>
      <c r="E149" s="45" t="s">
        <v>531</v>
      </c>
      <c r="F149" s="46" t="s">
        <v>532</v>
      </c>
      <c r="G149" s="47">
        <v>255.6</v>
      </c>
      <c r="H149" s="48">
        <v>255.6</v>
      </c>
      <c r="I149" s="48"/>
      <c r="J149" s="48"/>
      <c r="K149" s="48"/>
      <c r="L149" s="45"/>
      <c r="M149" s="46" t="s">
        <v>533</v>
      </c>
      <c r="N149" s="46" t="s">
        <v>534</v>
      </c>
      <c r="O149" s="46"/>
      <c r="P149" s="46">
        <v>1</v>
      </c>
      <c r="Q149" s="78">
        <f t="shared" si="12"/>
        <v>0.0514</v>
      </c>
      <c r="R149" s="48">
        <v>0.0023</v>
      </c>
      <c r="S149" s="48">
        <v>0.0491</v>
      </c>
      <c r="T149" s="79">
        <f t="shared" si="13"/>
        <v>0.2619</v>
      </c>
      <c r="U149" s="48">
        <v>0.0109</v>
      </c>
      <c r="V149" s="48">
        <v>0.251</v>
      </c>
      <c r="W149" s="45" t="s">
        <v>298</v>
      </c>
      <c r="X149" s="80" t="s">
        <v>299</v>
      </c>
      <c r="Y149" s="45" t="s">
        <v>277</v>
      </c>
      <c r="Z149" s="45" t="s">
        <v>278</v>
      </c>
      <c r="AA149" s="90" t="s">
        <v>91</v>
      </c>
      <c r="AB149" s="45"/>
      <c r="AC149" s="73"/>
      <c r="AD149" s="73"/>
      <c r="AE149" s="73"/>
      <c r="AF149" s="73"/>
      <c r="AG149" s="73"/>
      <c r="AH149" s="73"/>
      <c r="AI149" s="73"/>
      <c r="AJ149" s="73"/>
      <c r="AK149" s="73"/>
      <c r="AL149" s="73"/>
      <c r="AM149" s="73"/>
      <c r="AN149" s="73"/>
      <c r="AO149" s="73"/>
    </row>
    <row r="150" ht="146" customHeight="1" spans="1:41">
      <c r="A150" s="45">
        <v>78</v>
      </c>
      <c r="B150" s="46" t="s">
        <v>535</v>
      </c>
      <c r="C150" s="46" t="s">
        <v>54</v>
      </c>
      <c r="D150" s="46" t="s">
        <v>536</v>
      </c>
      <c r="E150" s="45" t="s">
        <v>537</v>
      </c>
      <c r="F150" s="46" t="s">
        <v>538</v>
      </c>
      <c r="G150" s="47">
        <v>350</v>
      </c>
      <c r="H150" s="48"/>
      <c r="I150" s="48">
        <v>350</v>
      </c>
      <c r="J150" s="48"/>
      <c r="K150" s="48"/>
      <c r="L150" s="45"/>
      <c r="M150" s="46" t="s">
        <v>539</v>
      </c>
      <c r="N150" s="46" t="s">
        <v>539</v>
      </c>
      <c r="O150" s="46">
        <v>2</v>
      </c>
      <c r="P150" s="46"/>
      <c r="Q150" s="78"/>
      <c r="R150" s="48">
        <v>0.016</v>
      </c>
      <c r="S150" s="48"/>
      <c r="T150" s="79"/>
      <c r="U150" s="48">
        <v>0.104</v>
      </c>
      <c r="V150" s="48"/>
      <c r="W150" s="45" t="s">
        <v>540</v>
      </c>
      <c r="X150" s="80" t="s">
        <v>299</v>
      </c>
      <c r="Y150" s="45" t="s">
        <v>540</v>
      </c>
      <c r="Z150" s="45" t="s">
        <v>299</v>
      </c>
      <c r="AA150" s="90" t="s">
        <v>124</v>
      </c>
      <c r="AB150" s="45"/>
      <c r="AC150" s="73"/>
      <c r="AD150" s="73"/>
      <c r="AE150" s="73"/>
      <c r="AF150" s="73"/>
      <c r="AG150" s="73"/>
      <c r="AH150" s="73"/>
      <c r="AI150" s="73"/>
      <c r="AJ150" s="73"/>
      <c r="AK150" s="73"/>
      <c r="AL150" s="73"/>
      <c r="AM150" s="73"/>
      <c r="AN150" s="73"/>
      <c r="AO150" s="73"/>
    </row>
    <row r="151" customFormat="1" ht="39" customHeight="1" spans="1:41">
      <c r="A151" s="34"/>
      <c r="B151" s="35" t="s">
        <v>541</v>
      </c>
      <c r="C151" s="36"/>
      <c r="D151" s="36"/>
      <c r="E151" s="37"/>
      <c r="F151" s="53"/>
      <c r="G151" s="54"/>
      <c r="H151" s="54"/>
      <c r="I151" s="54"/>
      <c r="J151" s="54"/>
      <c r="K151" s="54"/>
      <c r="L151" s="73"/>
      <c r="M151" s="73"/>
      <c r="N151" s="74"/>
      <c r="O151" s="73"/>
      <c r="P151" s="73"/>
      <c r="Q151" s="73"/>
      <c r="R151" s="73"/>
      <c r="S151" s="73"/>
      <c r="T151" s="73"/>
      <c r="U151" s="73"/>
      <c r="V151" s="73"/>
      <c r="W151" s="81"/>
      <c r="X151" s="81"/>
      <c r="Y151" s="73"/>
      <c r="Z151" s="73"/>
      <c r="AA151" s="73"/>
      <c r="AB151" s="73"/>
      <c r="AC151" s="73"/>
      <c r="AD151" s="73"/>
      <c r="AE151" s="73"/>
      <c r="AF151" s="73"/>
      <c r="AG151" s="73"/>
      <c r="AH151" s="73"/>
      <c r="AI151" s="73"/>
      <c r="AJ151" s="73"/>
      <c r="AK151" s="73"/>
      <c r="AL151" s="73"/>
      <c r="AM151" s="73"/>
      <c r="AN151" s="73"/>
      <c r="AO151" s="73"/>
    </row>
    <row r="152" customFormat="1" ht="39" customHeight="1" spans="1:41">
      <c r="A152" s="34"/>
      <c r="B152" s="95" t="s">
        <v>79</v>
      </c>
      <c r="C152" s="96"/>
      <c r="D152" s="96"/>
      <c r="E152" s="96"/>
      <c r="F152" s="53"/>
      <c r="G152" s="54"/>
      <c r="H152" s="54"/>
      <c r="I152" s="54"/>
      <c r="J152" s="54"/>
      <c r="K152" s="54"/>
      <c r="L152" s="73"/>
      <c r="M152" s="73"/>
      <c r="N152" s="74"/>
      <c r="O152" s="73"/>
      <c r="P152" s="73"/>
      <c r="Q152" s="73"/>
      <c r="R152" s="73"/>
      <c r="S152" s="73"/>
      <c r="T152" s="73"/>
      <c r="U152" s="73"/>
      <c r="V152" s="73"/>
      <c r="W152" s="81"/>
      <c r="X152" s="81"/>
      <c r="Y152" s="73"/>
      <c r="Z152" s="73"/>
      <c r="AA152" s="73"/>
      <c r="AB152" s="73"/>
      <c r="AC152" s="73"/>
      <c r="AD152" s="73"/>
      <c r="AE152" s="73"/>
      <c r="AF152" s="73"/>
      <c r="AG152" s="73"/>
      <c r="AH152" s="73"/>
      <c r="AI152" s="73"/>
      <c r="AJ152" s="73"/>
      <c r="AK152" s="73"/>
      <c r="AL152" s="73"/>
      <c r="AM152" s="73"/>
      <c r="AN152" s="73"/>
      <c r="AO152" s="73"/>
    </row>
    <row r="153" customFormat="1" ht="39" customHeight="1" spans="1:41">
      <c r="A153" s="34"/>
      <c r="B153" s="35" t="s">
        <v>542</v>
      </c>
      <c r="C153" s="36"/>
      <c r="D153" s="36"/>
      <c r="E153" s="37"/>
      <c r="F153" s="53"/>
      <c r="G153" s="101">
        <f>G154</f>
        <v>540</v>
      </c>
      <c r="H153" s="101">
        <f>H154</f>
        <v>440</v>
      </c>
      <c r="I153" s="101">
        <f>I154</f>
        <v>100</v>
      </c>
      <c r="J153" s="101">
        <f>J154</f>
        <v>0</v>
      </c>
      <c r="K153" s="101">
        <f>K154</f>
        <v>0</v>
      </c>
      <c r="L153" s="73"/>
      <c r="M153" s="73"/>
      <c r="N153" s="74"/>
      <c r="O153" s="73"/>
      <c r="P153" s="73"/>
      <c r="Q153" s="73"/>
      <c r="R153" s="73"/>
      <c r="S153" s="73"/>
      <c r="T153" s="73"/>
      <c r="U153" s="73"/>
      <c r="V153" s="73"/>
      <c r="W153" s="81"/>
      <c r="X153" s="81"/>
      <c r="Y153" s="73"/>
      <c r="Z153" s="73"/>
      <c r="AA153" s="73"/>
      <c r="AB153" s="73"/>
      <c r="AC153" s="73"/>
      <c r="AD153" s="73"/>
      <c r="AE153" s="73"/>
      <c r="AF153" s="73"/>
      <c r="AG153" s="73"/>
      <c r="AH153" s="73"/>
      <c r="AI153" s="73"/>
      <c r="AJ153" s="73"/>
      <c r="AK153" s="73"/>
      <c r="AL153" s="73"/>
      <c r="AM153" s="73"/>
      <c r="AN153" s="73"/>
      <c r="AO153" s="73"/>
    </row>
    <row r="154" customFormat="1" ht="176" customHeight="1" spans="1:41">
      <c r="A154" s="45">
        <v>79</v>
      </c>
      <c r="B154" s="46" t="s">
        <v>543</v>
      </c>
      <c r="C154" s="46" t="s">
        <v>138</v>
      </c>
      <c r="D154" s="46" t="s">
        <v>252</v>
      </c>
      <c r="E154" s="45" t="s">
        <v>471</v>
      </c>
      <c r="F154" s="56" t="s">
        <v>544</v>
      </c>
      <c r="G154" s="47">
        <v>540</v>
      </c>
      <c r="H154" s="48">
        <v>440</v>
      </c>
      <c r="I154" s="48">
        <v>100</v>
      </c>
      <c r="J154" s="48"/>
      <c r="K154" s="48"/>
      <c r="L154" s="45" t="s">
        <v>58</v>
      </c>
      <c r="M154" s="46" t="s">
        <v>545</v>
      </c>
      <c r="N154" s="46" t="s">
        <v>546</v>
      </c>
      <c r="O154" s="46">
        <v>11</v>
      </c>
      <c r="P154" s="46">
        <v>23</v>
      </c>
      <c r="Q154" s="78">
        <f>R154+S154</f>
        <v>0.1168</v>
      </c>
      <c r="R154" s="48">
        <v>0.1168</v>
      </c>
      <c r="S154" s="48"/>
      <c r="T154" s="79">
        <f>U154+V154</f>
        <v>0.6286</v>
      </c>
      <c r="U154" s="48">
        <v>0.6286</v>
      </c>
      <c r="V154" s="48"/>
      <c r="W154" s="45" t="s">
        <v>257</v>
      </c>
      <c r="X154" s="80" t="s">
        <v>258</v>
      </c>
      <c r="Y154" s="45" t="s">
        <v>257</v>
      </c>
      <c r="Z154" s="45" t="s">
        <v>258</v>
      </c>
      <c r="AA154" s="90" t="s">
        <v>65</v>
      </c>
      <c r="AB154" s="45"/>
      <c r="AC154" s="73"/>
      <c r="AD154" s="73"/>
      <c r="AE154" s="73"/>
      <c r="AF154" s="73"/>
      <c r="AG154" s="73"/>
      <c r="AH154" s="73"/>
      <c r="AI154" s="73"/>
      <c r="AJ154" s="73"/>
      <c r="AK154" s="73"/>
      <c r="AL154" s="73"/>
      <c r="AM154" s="73"/>
      <c r="AN154" s="73"/>
      <c r="AO154" s="73"/>
    </row>
    <row r="155" customFormat="1" ht="39" customHeight="1" spans="1:41">
      <c r="A155" s="34"/>
      <c r="B155" s="35" t="s">
        <v>547</v>
      </c>
      <c r="C155" s="36"/>
      <c r="D155" s="36"/>
      <c r="E155" s="37"/>
      <c r="F155" s="53"/>
      <c r="G155" s="101">
        <f>G156</f>
        <v>990</v>
      </c>
      <c r="H155" s="101">
        <f>H156</f>
        <v>990</v>
      </c>
      <c r="I155" s="101">
        <f>I156</f>
        <v>0</v>
      </c>
      <c r="J155" s="101">
        <f>J156</f>
        <v>0</v>
      </c>
      <c r="K155" s="101">
        <f>K156</f>
        <v>0</v>
      </c>
      <c r="L155" s="73"/>
      <c r="M155" s="73"/>
      <c r="N155" s="74"/>
      <c r="O155" s="73"/>
      <c r="P155" s="73"/>
      <c r="Q155" s="73"/>
      <c r="R155" s="73"/>
      <c r="S155" s="73"/>
      <c r="T155" s="73"/>
      <c r="U155" s="73"/>
      <c r="V155" s="73"/>
      <c r="W155" s="81"/>
      <c r="X155" s="81"/>
      <c r="Y155" s="73"/>
      <c r="Z155" s="73"/>
      <c r="AA155" s="73"/>
      <c r="AB155" s="73"/>
      <c r="AC155" s="73"/>
      <c r="AD155" s="73"/>
      <c r="AE155" s="73"/>
      <c r="AF155" s="73"/>
      <c r="AG155" s="73"/>
      <c r="AH155" s="73"/>
      <c r="AI155" s="73"/>
      <c r="AJ155" s="73"/>
      <c r="AK155" s="73"/>
      <c r="AL155" s="73"/>
      <c r="AM155" s="73"/>
      <c r="AN155" s="73"/>
      <c r="AO155" s="73"/>
    </row>
    <row r="156" customFormat="1" ht="156" customHeight="1" spans="1:41">
      <c r="A156" s="45">
        <v>80</v>
      </c>
      <c r="B156" s="46" t="s">
        <v>548</v>
      </c>
      <c r="C156" s="46" t="s">
        <v>54</v>
      </c>
      <c r="D156" s="46" t="s">
        <v>549</v>
      </c>
      <c r="E156" s="45" t="s">
        <v>56</v>
      </c>
      <c r="F156" s="46" t="s">
        <v>550</v>
      </c>
      <c r="G156" s="47">
        <v>990</v>
      </c>
      <c r="H156" s="48">
        <v>990</v>
      </c>
      <c r="I156" s="48"/>
      <c r="J156" s="48"/>
      <c r="K156" s="48"/>
      <c r="L156" s="45" t="s">
        <v>58</v>
      </c>
      <c r="M156" s="46" t="s">
        <v>551</v>
      </c>
      <c r="N156" s="46" t="s">
        <v>552</v>
      </c>
      <c r="O156" s="46">
        <v>51</v>
      </c>
      <c r="P156" s="46">
        <v>51</v>
      </c>
      <c r="Q156" s="78">
        <f>R156+S156</f>
        <v>0.282</v>
      </c>
      <c r="R156" s="48">
        <v>0.282</v>
      </c>
      <c r="S156" s="48"/>
      <c r="T156" s="79">
        <f>U156+V156</f>
        <v>1.4828</v>
      </c>
      <c r="U156" s="48">
        <v>1.4828</v>
      </c>
      <c r="V156" s="48"/>
      <c r="W156" s="45" t="s">
        <v>257</v>
      </c>
      <c r="X156" s="80" t="s">
        <v>258</v>
      </c>
      <c r="Y156" s="45" t="s">
        <v>257</v>
      </c>
      <c r="Z156" s="45" t="s">
        <v>258</v>
      </c>
      <c r="AA156" s="90" t="s">
        <v>65</v>
      </c>
      <c r="AB156" s="45"/>
      <c r="AC156" s="73"/>
      <c r="AD156" s="73"/>
      <c r="AE156" s="73"/>
      <c r="AF156" s="73"/>
      <c r="AG156" s="73"/>
      <c r="AH156" s="73"/>
      <c r="AI156" s="73"/>
      <c r="AJ156" s="73"/>
      <c r="AK156" s="73"/>
      <c r="AL156" s="73"/>
      <c r="AM156" s="73"/>
      <c r="AN156" s="73"/>
      <c r="AO156" s="73"/>
    </row>
    <row r="157" customFormat="1" ht="39" customHeight="1" spans="1:41">
      <c r="A157" s="34"/>
      <c r="B157" s="35" t="s">
        <v>553</v>
      </c>
      <c r="C157" s="36"/>
      <c r="D157" s="36"/>
      <c r="E157" s="37"/>
      <c r="F157" s="53"/>
      <c r="G157" s="54"/>
      <c r="H157" s="54"/>
      <c r="I157" s="54"/>
      <c r="J157" s="54"/>
      <c r="K157" s="54"/>
      <c r="L157" s="73"/>
      <c r="M157" s="73"/>
      <c r="N157" s="74"/>
      <c r="O157" s="73"/>
      <c r="P157" s="73"/>
      <c r="Q157" s="73"/>
      <c r="R157" s="73"/>
      <c r="S157" s="73"/>
      <c r="T157" s="73"/>
      <c r="U157" s="73"/>
      <c r="V157" s="73"/>
      <c r="W157" s="81"/>
      <c r="X157" s="81"/>
      <c r="Y157" s="73"/>
      <c r="Z157" s="73"/>
      <c r="AA157" s="73"/>
      <c r="AB157" s="73"/>
      <c r="AC157" s="73"/>
      <c r="AD157" s="73"/>
      <c r="AE157" s="73"/>
      <c r="AF157" s="73"/>
      <c r="AG157" s="73"/>
      <c r="AH157" s="73"/>
      <c r="AI157" s="73"/>
      <c r="AJ157" s="73"/>
      <c r="AK157" s="73"/>
      <c r="AL157" s="73"/>
      <c r="AM157" s="73"/>
      <c r="AN157" s="73"/>
      <c r="AO157" s="73"/>
    </row>
    <row r="158" customFormat="1" ht="39" customHeight="1" spans="1:41">
      <c r="A158" s="34"/>
      <c r="B158" s="95" t="s">
        <v>79</v>
      </c>
      <c r="C158" s="96"/>
      <c r="D158" s="96"/>
      <c r="E158" s="96"/>
      <c r="F158" s="53"/>
      <c r="G158" s="54"/>
      <c r="H158" s="54"/>
      <c r="I158" s="54"/>
      <c r="J158" s="54"/>
      <c r="K158" s="54"/>
      <c r="L158" s="73"/>
      <c r="M158" s="73"/>
      <c r="N158" s="74"/>
      <c r="O158" s="73"/>
      <c r="P158" s="73"/>
      <c r="Q158" s="73"/>
      <c r="R158" s="73"/>
      <c r="S158" s="73"/>
      <c r="T158" s="73"/>
      <c r="U158" s="73"/>
      <c r="V158" s="73"/>
      <c r="W158" s="81"/>
      <c r="X158" s="81"/>
      <c r="Y158" s="73"/>
      <c r="Z158" s="73"/>
      <c r="AA158" s="73"/>
      <c r="AB158" s="73"/>
      <c r="AC158" s="73"/>
      <c r="AD158" s="73"/>
      <c r="AE158" s="73"/>
      <c r="AF158" s="73"/>
      <c r="AG158" s="73"/>
      <c r="AH158" s="73"/>
      <c r="AI158" s="73"/>
      <c r="AJ158" s="73"/>
      <c r="AK158" s="73"/>
      <c r="AL158" s="73"/>
      <c r="AM158" s="73"/>
      <c r="AN158" s="73"/>
      <c r="AO158" s="73"/>
    </row>
    <row r="159" s="6" customFormat="1" ht="39" customHeight="1" spans="1:41">
      <c r="A159" s="102"/>
      <c r="B159" s="103" t="s">
        <v>554</v>
      </c>
      <c r="C159" s="104"/>
      <c r="D159" s="104"/>
      <c r="E159" s="105"/>
      <c r="F159" s="106"/>
      <c r="G159" s="107"/>
      <c r="H159" s="107"/>
      <c r="I159" s="107"/>
      <c r="J159" s="107"/>
      <c r="K159" s="107"/>
      <c r="L159" s="93"/>
      <c r="M159" s="93"/>
      <c r="N159" s="117"/>
      <c r="O159" s="93"/>
      <c r="P159" s="93"/>
      <c r="Q159" s="93"/>
      <c r="R159" s="93"/>
      <c r="S159" s="93"/>
      <c r="T159" s="93"/>
      <c r="U159" s="93"/>
      <c r="V159" s="93"/>
      <c r="W159" s="118"/>
      <c r="X159" s="118"/>
      <c r="Y159" s="93"/>
      <c r="Z159" s="93"/>
      <c r="AA159" s="93"/>
      <c r="AB159" s="93"/>
      <c r="AC159" s="93"/>
      <c r="AD159" s="93"/>
      <c r="AE159" s="93"/>
      <c r="AF159" s="93"/>
      <c r="AG159" s="93"/>
      <c r="AH159" s="93"/>
      <c r="AI159" s="93"/>
      <c r="AJ159" s="93"/>
      <c r="AK159" s="93"/>
      <c r="AL159" s="93"/>
      <c r="AM159" s="93"/>
      <c r="AN159" s="93"/>
      <c r="AO159" s="93"/>
    </row>
    <row r="160" s="6" customFormat="1" ht="39" customHeight="1" spans="1:41">
      <c r="A160" s="102"/>
      <c r="B160" s="103"/>
      <c r="C160" s="108"/>
      <c r="D160" s="108"/>
      <c r="E160" s="109"/>
      <c r="F160" s="106"/>
      <c r="G160" s="107"/>
      <c r="H160" s="107"/>
      <c r="I160" s="107"/>
      <c r="J160" s="107"/>
      <c r="K160" s="107"/>
      <c r="L160" s="93"/>
      <c r="M160" s="93"/>
      <c r="N160" s="117"/>
      <c r="O160" s="93"/>
      <c r="P160" s="93"/>
      <c r="Q160" s="93"/>
      <c r="R160" s="93"/>
      <c r="S160" s="93"/>
      <c r="T160" s="93"/>
      <c r="U160" s="93"/>
      <c r="V160" s="93"/>
      <c r="W160" s="118"/>
      <c r="X160" s="118"/>
      <c r="Y160" s="93"/>
      <c r="Z160" s="93"/>
      <c r="AA160" s="93"/>
      <c r="AB160" s="93"/>
      <c r="AC160" s="93"/>
      <c r="AD160" s="93"/>
      <c r="AE160" s="93"/>
      <c r="AF160" s="93"/>
      <c r="AG160" s="93"/>
      <c r="AH160" s="93"/>
      <c r="AI160" s="93"/>
      <c r="AJ160" s="93"/>
      <c r="AK160" s="93"/>
      <c r="AL160" s="93"/>
      <c r="AM160" s="93"/>
      <c r="AN160" s="93"/>
      <c r="AO160" s="93"/>
    </row>
    <row r="161" customFormat="1" ht="39" customHeight="1" spans="1:41">
      <c r="A161" s="34"/>
      <c r="B161" s="35" t="s">
        <v>555</v>
      </c>
      <c r="C161" s="36"/>
      <c r="D161" s="36"/>
      <c r="E161" s="37"/>
      <c r="F161" s="53"/>
      <c r="G161" s="101">
        <f>SUM(G162:G165)</f>
        <v>1974.3</v>
      </c>
      <c r="H161" s="101">
        <f>SUM(H162:H165)</f>
        <v>1379.3</v>
      </c>
      <c r="I161" s="101">
        <f>SUM(I162:I165)</f>
        <v>595</v>
      </c>
      <c r="J161" s="101">
        <f>SUM(J162:J165)</f>
        <v>0</v>
      </c>
      <c r="K161" s="101">
        <f>SUM(K162:K165)</f>
        <v>0</v>
      </c>
      <c r="L161" s="73"/>
      <c r="M161" s="73"/>
      <c r="N161" s="74"/>
      <c r="O161" s="73"/>
      <c r="P161" s="73"/>
      <c r="Q161" s="73"/>
      <c r="R161" s="73"/>
      <c r="S161" s="73"/>
      <c r="T161" s="73"/>
      <c r="U161" s="73"/>
      <c r="V161" s="73"/>
      <c r="W161" s="81"/>
      <c r="X161" s="81"/>
      <c r="Y161" s="73"/>
      <c r="Z161" s="73"/>
      <c r="AA161" s="73"/>
      <c r="AB161" s="73"/>
      <c r="AC161" s="73"/>
      <c r="AD161" s="73"/>
      <c r="AE161" s="73"/>
      <c r="AF161" s="73"/>
      <c r="AG161" s="73"/>
      <c r="AH161" s="73"/>
      <c r="AI161" s="73"/>
      <c r="AJ161" s="73"/>
      <c r="AK161" s="73"/>
      <c r="AL161" s="73"/>
      <c r="AM161" s="73"/>
      <c r="AN161" s="73"/>
      <c r="AO161" s="73"/>
    </row>
    <row r="162" customFormat="1" ht="161" customHeight="1" spans="1:41">
      <c r="A162" s="45">
        <v>81</v>
      </c>
      <c r="B162" s="46" t="s">
        <v>556</v>
      </c>
      <c r="C162" s="46" t="s">
        <v>54</v>
      </c>
      <c r="D162" s="46" t="s">
        <v>557</v>
      </c>
      <c r="E162" s="45" t="s">
        <v>558</v>
      </c>
      <c r="F162" s="46" t="s">
        <v>559</v>
      </c>
      <c r="G162" s="47">
        <v>561.3</v>
      </c>
      <c r="H162" s="48">
        <v>401.3</v>
      </c>
      <c r="I162" s="48">
        <v>160</v>
      </c>
      <c r="J162" s="48"/>
      <c r="K162" s="48"/>
      <c r="L162" s="45" t="s">
        <v>560</v>
      </c>
      <c r="M162" s="46" t="s">
        <v>561</v>
      </c>
      <c r="N162" s="46" t="s">
        <v>562</v>
      </c>
      <c r="O162" s="46">
        <v>2</v>
      </c>
      <c r="P162" s="46">
        <v>7</v>
      </c>
      <c r="Q162" s="78">
        <v>0.696</v>
      </c>
      <c r="R162" s="48">
        <v>0.275</v>
      </c>
      <c r="S162" s="48">
        <v>0.421</v>
      </c>
      <c r="T162" s="79">
        <v>2.808</v>
      </c>
      <c r="U162" s="48">
        <v>0.758</v>
      </c>
      <c r="V162" s="48">
        <v>2.05</v>
      </c>
      <c r="W162" s="45" t="s">
        <v>563</v>
      </c>
      <c r="X162" s="80" t="s">
        <v>564</v>
      </c>
      <c r="Y162" s="45" t="s">
        <v>563</v>
      </c>
      <c r="Z162" s="45" t="s">
        <v>564</v>
      </c>
      <c r="AA162" s="90" t="s">
        <v>565</v>
      </c>
      <c r="AB162" s="45"/>
      <c r="AC162" s="73"/>
      <c r="AD162" s="73"/>
      <c r="AE162" s="73"/>
      <c r="AF162" s="73"/>
      <c r="AG162" s="73"/>
      <c r="AH162" s="73"/>
      <c r="AI162" s="73"/>
      <c r="AJ162" s="73"/>
      <c r="AK162" s="73"/>
      <c r="AL162" s="73"/>
      <c r="AM162" s="73"/>
      <c r="AN162" s="73"/>
      <c r="AO162" s="73"/>
    </row>
    <row r="163" customFormat="1" ht="161" customHeight="1" spans="1:41">
      <c r="A163" s="45">
        <v>82</v>
      </c>
      <c r="B163" s="46" t="s">
        <v>566</v>
      </c>
      <c r="C163" s="46" t="s">
        <v>54</v>
      </c>
      <c r="D163" s="46" t="s">
        <v>557</v>
      </c>
      <c r="E163" s="45" t="s">
        <v>567</v>
      </c>
      <c r="F163" s="46" t="s">
        <v>568</v>
      </c>
      <c r="G163" s="47">
        <v>813</v>
      </c>
      <c r="H163" s="48">
        <v>397</v>
      </c>
      <c r="I163" s="48">
        <v>416</v>
      </c>
      <c r="J163" s="48"/>
      <c r="K163" s="48"/>
      <c r="L163" s="45" t="s">
        <v>569</v>
      </c>
      <c r="M163" s="46" t="s">
        <v>570</v>
      </c>
      <c r="N163" s="46" t="s">
        <v>571</v>
      </c>
      <c r="O163" s="46">
        <v>7</v>
      </c>
      <c r="P163" s="46">
        <v>11</v>
      </c>
      <c r="Q163" s="78">
        <v>0.91</v>
      </c>
      <c r="R163" s="48">
        <v>0.35</v>
      </c>
      <c r="S163" s="48">
        <v>0.56</v>
      </c>
      <c r="T163" s="79">
        <v>4.55</v>
      </c>
      <c r="U163" s="48">
        <v>1.75</v>
      </c>
      <c r="V163" s="48">
        <v>2.8</v>
      </c>
      <c r="W163" s="45" t="s">
        <v>285</v>
      </c>
      <c r="X163" s="80" t="s">
        <v>276</v>
      </c>
      <c r="Y163" s="45" t="s">
        <v>563</v>
      </c>
      <c r="Z163" s="45" t="s">
        <v>564</v>
      </c>
      <c r="AA163" s="90" t="s">
        <v>565</v>
      </c>
      <c r="AB163" s="45"/>
      <c r="AC163" s="73"/>
      <c r="AD163" s="73"/>
      <c r="AE163" s="73"/>
      <c r="AF163" s="73"/>
      <c r="AG163" s="73"/>
      <c r="AH163" s="73"/>
      <c r="AI163" s="73"/>
      <c r="AJ163" s="73"/>
      <c r="AK163" s="73"/>
      <c r="AL163" s="73"/>
      <c r="AM163" s="73"/>
      <c r="AN163" s="73"/>
      <c r="AO163" s="73"/>
    </row>
    <row r="164" customFormat="1" ht="161" customHeight="1" spans="1:41">
      <c r="A164" s="45">
        <v>83</v>
      </c>
      <c r="B164" s="46" t="s">
        <v>572</v>
      </c>
      <c r="C164" s="46" t="s">
        <v>54</v>
      </c>
      <c r="D164" s="46" t="s">
        <v>55</v>
      </c>
      <c r="E164" s="45" t="s">
        <v>573</v>
      </c>
      <c r="F164" s="46" t="s">
        <v>574</v>
      </c>
      <c r="G164" s="47">
        <v>280</v>
      </c>
      <c r="H164" s="48">
        <v>280</v>
      </c>
      <c r="I164" s="48"/>
      <c r="J164" s="48"/>
      <c r="K164" s="48"/>
      <c r="L164" s="45" t="s">
        <v>450</v>
      </c>
      <c r="M164" s="46" t="s">
        <v>575</v>
      </c>
      <c r="N164" s="46" t="s">
        <v>576</v>
      </c>
      <c r="O164" s="46">
        <v>2</v>
      </c>
      <c r="P164" s="46">
        <v>7</v>
      </c>
      <c r="Q164" s="78">
        <f>SUM(R164:S164)</f>
        <v>0.696</v>
      </c>
      <c r="R164" s="48">
        <v>0.275</v>
      </c>
      <c r="S164" s="48">
        <v>0.421</v>
      </c>
      <c r="T164" s="79">
        <f>SUM(U164:V164)</f>
        <v>2.808</v>
      </c>
      <c r="U164" s="48">
        <v>0.758</v>
      </c>
      <c r="V164" s="48">
        <v>2.05</v>
      </c>
      <c r="W164" s="45" t="s">
        <v>563</v>
      </c>
      <c r="X164" s="80" t="s">
        <v>564</v>
      </c>
      <c r="Y164" s="45" t="s">
        <v>563</v>
      </c>
      <c r="Z164" s="45" t="s">
        <v>564</v>
      </c>
      <c r="AA164" s="90"/>
      <c r="AB164" s="45"/>
      <c r="AC164" s="73"/>
      <c r="AD164" s="73"/>
      <c r="AE164" s="73"/>
      <c r="AF164" s="73"/>
      <c r="AG164" s="73"/>
      <c r="AH164" s="73"/>
      <c r="AI164" s="73"/>
      <c r="AJ164" s="73"/>
      <c r="AK164" s="73"/>
      <c r="AL164" s="73"/>
      <c r="AM164" s="73"/>
      <c r="AN164" s="73"/>
      <c r="AO164" s="73"/>
    </row>
    <row r="165" customFormat="1" ht="161" customHeight="1" spans="1:41">
      <c r="A165" s="45">
        <v>84</v>
      </c>
      <c r="B165" s="46" t="s">
        <v>577</v>
      </c>
      <c r="C165" s="46" t="s">
        <v>54</v>
      </c>
      <c r="D165" s="46" t="s">
        <v>55</v>
      </c>
      <c r="E165" s="45" t="s">
        <v>578</v>
      </c>
      <c r="F165" s="46" t="s">
        <v>579</v>
      </c>
      <c r="G165" s="47">
        <v>320</v>
      </c>
      <c r="H165" s="48">
        <v>301</v>
      </c>
      <c r="I165" s="48">
        <v>19</v>
      </c>
      <c r="J165" s="48"/>
      <c r="K165" s="48"/>
      <c r="L165" s="45" t="s">
        <v>580</v>
      </c>
      <c r="M165" s="46" t="s">
        <v>570</v>
      </c>
      <c r="N165" s="46" t="s">
        <v>581</v>
      </c>
      <c r="O165" s="46">
        <v>5</v>
      </c>
      <c r="P165" s="46">
        <v>11</v>
      </c>
      <c r="Q165" s="78">
        <f>SUM(R165:S165)</f>
        <v>2.71</v>
      </c>
      <c r="R165" s="48">
        <v>1.3</v>
      </c>
      <c r="S165" s="48">
        <v>1.41</v>
      </c>
      <c r="T165" s="79">
        <f>SUM(U165:V165)</f>
        <v>4.878</v>
      </c>
      <c r="U165" s="48">
        <v>1.758</v>
      </c>
      <c r="V165" s="48">
        <v>3.12</v>
      </c>
      <c r="W165" s="45" t="s">
        <v>563</v>
      </c>
      <c r="X165" s="80" t="s">
        <v>564</v>
      </c>
      <c r="Y165" s="45" t="s">
        <v>563</v>
      </c>
      <c r="Z165" s="45" t="s">
        <v>564</v>
      </c>
      <c r="AA165" s="90"/>
      <c r="AB165" s="45"/>
      <c r="AC165" s="73"/>
      <c r="AD165" s="73"/>
      <c r="AE165" s="73"/>
      <c r="AF165" s="73"/>
      <c r="AG165" s="73"/>
      <c r="AH165" s="73"/>
      <c r="AI165" s="73"/>
      <c r="AJ165" s="73"/>
      <c r="AK165" s="73"/>
      <c r="AL165" s="73"/>
      <c r="AM165" s="73"/>
      <c r="AN165" s="73"/>
      <c r="AO165" s="73"/>
    </row>
    <row r="166" ht="39" customHeight="1" spans="1:41">
      <c r="A166" s="34" t="s">
        <v>582</v>
      </c>
      <c r="B166" s="110" t="s">
        <v>583</v>
      </c>
      <c r="C166" s="111"/>
      <c r="D166" s="111"/>
      <c r="E166" s="112"/>
      <c r="F166" s="38"/>
      <c r="G166" s="39">
        <f>G167+G178+G181+G183</f>
        <v>1377.65</v>
      </c>
      <c r="H166" s="39">
        <f>H167+H178+H181+H183</f>
        <v>604</v>
      </c>
      <c r="I166" s="39">
        <f>I167+I178+I181+I183</f>
        <v>695</v>
      </c>
      <c r="J166" s="39">
        <f>J167+J178+J181+J183</f>
        <v>0</v>
      </c>
      <c r="K166" s="39">
        <f>K167+K178+K181+K183</f>
        <v>78.65</v>
      </c>
      <c r="L166" s="70"/>
      <c r="M166" s="70"/>
      <c r="N166" s="70"/>
      <c r="O166" s="70"/>
      <c r="P166" s="70"/>
      <c r="Q166" s="70"/>
      <c r="R166" s="70"/>
      <c r="S166" s="70"/>
      <c r="T166" s="70"/>
      <c r="U166" s="70"/>
      <c r="V166" s="70"/>
      <c r="W166" s="73"/>
      <c r="X166" s="73"/>
      <c r="Y166" s="89"/>
      <c r="Z166" s="89"/>
      <c r="AA166" s="73"/>
      <c r="AB166" s="73"/>
      <c r="AC166" s="73"/>
      <c r="AD166" s="73"/>
      <c r="AE166" s="73"/>
      <c r="AF166" s="73"/>
      <c r="AG166" s="73"/>
      <c r="AH166" s="73"/>
      <c r="AI166" s="73"/>
      <c r="AJ166" s="73"/>
      <c r="AK166" s="73"/>
      <c r="AL166" s="73"/>
      <c r="AM166" s="73"/>
      <c r="AN166" s="73"/>
      <c r="AO166" s="73"/>
    </row>
    <row r="167" s="5" customFormat="1" ht="39" customHeight="1" spans="1:41">
      <c r="A167" s="102"/>
      <c r="B167" s="103" t="s">
        <v>584</v>
      </c>
      <c r="C167" s="104"/>
      <c r="D167" s="104"/>
      <c r="E167" s="105"/>
      <c r="F167" s="106"/>
      <c r="G167" s="113">
        <f>G168+G170+G172+G174+G176</f>
        <v>1357.65</v>
      </c>
      <c r="H167" s="113">
        <f>H168+H170+H172+H174+H176</f>
        <v>600</v>
      </c>
      <c r="I167" s="113">
        <f>I168+I170+I172+I174+I176</f>
        <v>684</v>
      </c>
      <c r="J167" s="113">
        <f>J168+J170+J172+J174+J176</f>
        <v>0</v>
      </c>
      <c r="K167" s="113">
        <f>K168+K170+K172+K174+K176</f>
        <v>73.65</v>
      </c>
      <c r="L167" s="93"/>
      <c r="M167" s="93"/>
      <c r="N167" s="117"/>
      <c r="O167" s="93"/>
      <c r="P167" s="93"/>
      <c r="Q167" s="93"/>
      <c r="R167" s="93"/>
      <c r="S167" s="93"/>
      <c r="T167" s="93"/>
      <c r="U167" s="93"/>
      <c r="V167" s="93"/>
      <c r="W167" s="118"/>
      <c r="X167" s="118"/>
      <c r="Y167" s="93"/>
      <c r="Z167" s="93"/>
      <c r="AA167" s="93"/>
      <c r="AB167" s="93"/>
      <c r="AC167" s="93"/>
      <c r="AD167" s="93"/>
      <c r="AE167" s="93"/>
      <c r="AF167" s="93"/>
      <c r="AG167" s="93"/>
      <c r="AH167" s="93"/>
      <c r="AI167" s="93"/>
      <c r="AJ167" s="93"/>
      <c r="AK167" s="93"/>
      <c r="AL167" s="93"/>
      <c r="AM167" s="93"/>
      <c r="AN167" s="93"/>
      <c r="AO167" s="93"/>
    </row>
    <row r="168" s="5" customFormat="1" ht="39" customHeight="1" spans="1:41">
      <c r="A168" s="102"/>
      <c r="B168" s="103" t="s">
        <v>585</v>
      </c>
      <c r="C168" s="104"/>
      <c r="D168" s="104"/>
      <c r="E168" s="105"/>
      <c r="F168" s="106"/>
      <c r="G168" s="113">
        <f>G169</f>
        <v>200</v>
      </c>
      <c r="H168" s="113">
        <f>H169</f>
        <v>200</v>
      </c>
      <c r="I168" s="113">
        <f>I169</f>
        <v>0</v>
      </c>
      <c r="J168" s="113">
        <f>J169</f>
        <v>0</v>
      </c>
      <c r="K168" s="113">
        <f>K169</f>
        <v>0</v>
      </c>
      <c r="L168" s="93"/>
      <c r="M168" s="93"/>
      <c r="N168" s="117"/>
      <c r="O168" s="93"/>
      <c r="P168" s="93"/>
      <c r="Q168" s="93"/>
      <c r="R168" s="93"/>
      <c r="S168" s="93"/>
      <c r="T168" s="93"/>
      <c r="U168" s="93"/>
      <c r="V168" s="93"/>
      <c r="W168" s="118"/>
      <c r="X168" s="118"/>
      <c r="Y168" s="93"/>
      <c r="Z168" s="93"/>
      <c r="AA168" s="93"/>
      <c r="AB168" s="93"/>
      <c r="AC168" s="93"/>
      <c r="AD168" s="93"/>
      <c r="AE168" s="93"/>
      <c r="AF168" s="93"/>
      <c r="AG168" s="93"/>
      <c r="AH168" s="93"/>
      <c r="AI168" s="93"/>
      <c r="AJ168" s="93"/>
      <c r="AK168" s="93"/>
      <c r="AL168" s="93"/>
      <c r="AM168" s="93"/>
      <c r="AN168" s="93"/>
      <c r="AO168" s="93"/>
    </row>
    <row r="169" s="5" customFormat="1" ht="235" customHeight="1" spans="1:41">
      <c r="A169" s="55">
        <v>85</v>
      </c>
      <c r="B169" s="56" t="s">
        <v>586</v>
      </c>
      <c r="C169" s="56" t="s">
        <v>54</v>
      </c>
      <c r="D169" s="56" t="s">
        <v>55</v>
      </c>
      <c r="E169" s="55" t="s">
        <v>56</v>
      </c>
      <c r="F169" s="56" t="s">
        <v>587</v>
      </c>
      <c r="G169" s="114">
        <v>200</v>
      </c>
      <c r="H169" s="115">
        <v>200</v>
      </c>
      <c r="I169" s="115"/>
      <c r="J169" s="115"/>
      <c r="K169" s="115"/>
      <c r="L169" s="55"/>
      <c r="M169" s="56" t="s">
        <v>588</v>
      </c>
      <c r="N169" s="56" t="s">
        <v>589</v>
      </c>
      <c r="O169" s="56">
        <v>51</v>
      </c>
      <c r="P169" s="56">
        <v>51</v>
      </c>
      <c r="Q169" s="82">
        <f t="shared" ref="Q169:Q173" si="14">R169+S169</f>
        <v>1.3</v>
      </c>
      <c r="R169" s="58">
        <v>1.3</v>
      </c>
      <c r="S169" s="58"/>
      <c r="T169" s="83">
        <f t="shared" ref="T169:T173" si="15">U169+V169</f>
        <v>2.1</v>
      </c>
      <c r="U169" s="58">
        <v>2.1</v>
      </c>
      <c r="V169" s="58"/>
      <c r="W169" s="55" t="s">
        <v>590</v>
      </c>
      <c r="X169" s="84" t="s">
        <v>591</v>
      </c>
      <c r="Y169" s="55" t="s">
        <v>590</v>
      </c>
      <c r="Z169" s="55" t="s">
        <v>591</v>
      </c>
      <c r="AA169" s="92" t="s">
        <v>65</v>
      </c>
      <c r="AB169" s="55"/>
      <c r="AC169" s="93"/>
      <c r="AD169" s="93"/>
      <c r="AE169" s="93"/>
      <c r="AF169" s="93"/>
      <c r="AG169" s="93"/>
      <c r="AH169" s="93"/>
      <c r="AI169" s="93"/>
      <c r="AJ169" s="93"/>
      <c r="AK169" s="93"/>
      <c r="AL169" s="93"/>
      <c r="AM169" s="93"/>
      <c r="AN169" s="93"/>
      <c r="AO169" s="93"/>
    </row>
    <row r="170" s="5" customFormat="1" ht="39" customHeight="1" spans="1:41">
      <c r="A170" s="102"/>
      <c r="B170" s="103" t="s">
        <v>592</v>
      </c>
      <c r="C170" s="104"/>
      <c r="D170" s="104"/>
      <c r="E170" s="105"/>
      <c r="F170" s="106"/>
      <c r="G170" s="113">
        <f>G171</f>
        <v>100</v>
      </c>
      <c r="H170" s="113">
        <f>H171</f>
        <v>100</v>
      </c>
      <c r="I170" s="113">
        <f>I171</f>
        <v>0</v>
      </c>
      <c r="J170" s="113">
        <f>J171</f>
        <v>0</v>
      </c>
      <c r="K170" s="113">
        <f>K171</f>
        <v>0</v>
      </c>
      <c r="L170" s="93"/>
      <c r="M170" s="93"/>
      <c r="N170" s="117"/>
      <c r="O170" s="93"/>
      <c r="P170" s="93"/>
      <c r="Q170" s="93"/>
      <c r="R170" s="93"/>
      <c r="S170" s="93"/>
      <c r="T170" s="93"/>
      <c r="U170" s="93"/>
      <c r="V170" s="93"/>
      <c r="W170" s="118"/>
      <c r="X170" s="118"/>
      <c r="Y170" s="93"/>
      <c r="Z170" s="93"/>
      <c r="AA170" s="93"/>
      <c r="AB170" s="93"/>
      <c r="AC170" s="93"/>
      <c r="AD170" s="93"/>
      <c r="AE170" s="93"/>
      <c r="AF170" s="93"/>
      <c r="AG170" s="93"/>
      <c r="AH170" s="93"/>
      <c r="AI170" s="93"/>
      <c r="AJ170" s="93"/>
      <c r="AK170" s="93"/>
      <c r="AL170" s="93"/>
      <c r="AM170" s="93"/>
      <c r="AN170" s="93"/>
      <c r="AO170" s="93"/>
    </row>
    <row r="171" s="5" customFormat="1" ht="156" customHeight="1" spans="1:41">
      <c r="A171" s="55">
        <v>86</v>
      </c>
      <c r="B171" s="56" t="s">
        <v>593</v>
      </c>
      <c r="C171" s="56" t="s">
        <v>54</v>
      </c>
      <c r="D171" s="56" t="s">
        <v>55</v>
      </c>
      <c r="E171" s="55" t="s">
        <v>56</v>
      </c>
      <c r="F171" s="56" t="s">
        <v>594</v>
      </c>
      <c r="G171" s="114">
        <v>100</v>
      </c>
      <c r="H171" s="115">
        <v>100</v>
      </c>
      <c r="I171" s="115"/>
      <c r="J171" s="115"/>
      <c r="K171" s="115"/>
      <c r="L171" s="55" t="s">
        <v>58</v>
      </c>
      <c r="M171" s="56" t="s">
        <v>595</v>
      </c>
      <c r="N171" s="56" t="s">
        <v>596</v>
      </c>
      <c r="O171" s="56">
        <v>51</v>
      </c>
      <c r="P171" s="56">
        <v>51</v>
      </c>
      <c r="Q171" s="82">
        <f t="shared" si="14"/>
        <v>0.23</v>
      </c>
      <c r="R171" s="58">
        <v>0.08</v>
      </c>
      <c r="S171" s="58">
        <v>0.15</v>
      </c>
      <c r="T171" s="83">
        <f t="shared" si="15"/>
        <v>0.32</v>
      </c>
      <c r="U171" s="58">
        <v>0.1</v>
      </c>
      <c r="V171" s="58">
        <v>0.22</v>
      </c>
      <c r="W171" s="55" t="s">
        <v>590</v>
      </c>
      <c r="X171" s="84" t="s">
        <v>591</v>
      </c>
      <c r="Y171" s="55" t="s">
        <v>590</v>
      </c>
      <c r="Z171" s="55" t="s">
        <v>591</v>
      </c>
      <c r="AA171" s="92" t="s">
        <v>65</v>
      </c>
      <c r="AB171" s="55"/>
      <c r="AC171" s="93"/>
      <c r="AD171" s="93"/>
      <c r="AE171" s="93"/>
      <c r="AF171" s="93"/>
      <c r="AG171" s="93"/>
      <c r="AH171" s="93"/>
      <c r="AI171" s="93"/>
      <c r="AJ171" s="93"/>
      <c r="AK171" s="93"/>
      <c r="AL171" s="93"/>
      <c r="AM171" s="93"/>
      <c r="AN171" s="93"/>
      <c r="AO171" s="93"/>
    </row>
    <row r="172" s="5" customFormat="1" ht="39" customHeight="1" spans="1:41">
      <c r="A172" s="102"/>
      <c r="B172" s="103" t="s">
        <v>597</v>
      </c>
      <c r="C172" s="104"/>
      <c r="D172" s="104"/>
      <c r="E172" s="105"/>
      <c r="F172" s="106"/>
      <c r="G172" s="113">
        <f>G173</f>
        <v>300</v>
      </c>
      <c r="H172" s="113">
        <f>H173</f>
        <v>300</v>
      </c>
      <c r="I172" s="113">
        <f>I173</f>
        <v>0</v>
      </c>
      <c r="J172" s="113">
        <f>J173</f>
        <v>0</v>
      </c>
      <c r="K172" s="113">
        <f>K173</f>
        <v>0</v>
      </c>
      <c r="L172" s="93"/>
      <c r="M172" s="93"/>
      <c r="N172" s="117"/>
      <c r="O172" s="93"/>
      <c r="P172" s="93"/>
      <c r="Q172" s="93"/>
      <c r="R172" s="93"/>
      <c r="S172" s="93"/>
      <c r="T172" s="93"/>
      <c r="U172" s="93"/>
      <c r="V172" s="93"/>
      <c r="W172" s="118"/>
      <c r="X172" s="118"/>
      <c r="Y172" s="93"/>
      <c r="Z172" s="93"/>
      <c r="AA172" s="93"/>
      <c r="AB172" s="93"/>
      <c r="AC172" s="93"/>
      <c r="AD172" s="93"/>
      <c r="AE172" s="93"/>
      <c r="AF172" s="93"/>
      <c r="AG172" s="93"/>
      <c r="AH172" s="93"/>
      <c r="AI172" s="93"/>
      <c r="AJ172" s="93"/>
      <c r="AK172" s="93"/>
      <c r="AL172" s="93"/>
      <c r="AM172" s="93"/>
      <c r="AN172" s="93"/>
      <c r="AO172" s="93"/>
    </row>
    <row r="173" s="5" customFormat="1" ht="146" customHeight="1" spans="1:41">
      <c r="A173" s="55">
        <v>87</v>
      </c>
      <c r="B173" s="56" t="s">
        <v>598</v>
      </c>
      <c r="C173" s="56" t="s">
        <v>54</v>
      </c>
      <c r="D173" s="56" t="s">
        <v>55</v>
      </c>
      <c r="E173" s="55" t="s">
        <v>56</v>
      </c>
      <c r="F173" s="56" t="s">
        <v>599</v>
      </c>
      <c r="G173" s="114">
        <v>300</v>
      </c>
      <c r="H173" s="115">
        <v>300</v>
      </c>
      <c r="I173" s="115"/>
      <c r="J173" s="115"/>
      <c r="K173" s="115"/>
      <c r="L173" s="55" t="s">
        <v>58</v>
      </c>
      <c r="M173" s="56" t="s">
        <v>600</v>
      </c>
      <c r="N173" s="56" t="s">
        <v>601</v>
      </c>
      <c r="O173" s="56">
        <v>51</v>
      </c>
      <c r="P173" s="56">
        <v>51</v>
      </c>
      <c r="Q173" s="82">
        <f t="shared" si="14"/>
        <v>1.3</v>
      </c>
      <c r="R173" s="58">
        <v>1.3</v>
      </c>
      <c r="S173" s="58">
        <v>0</v>
      </c>
      <c r="T173" s="83">
        <f t="shared" si="15"/>
        <v>2.1</v>
      </c>
      <c r="U173" s="58">
        <v>2.1</v>
      </c>
      <c r="V173" s="58">
        <v>0</v>
      </c>
      <c r="W173" s="55" t="s">
        <v>590</v>
      </c>
      <c r="X173" s="84" t="s">
        <v>591</v>
      </c>
      <c r="Y173" s="55" t="s">
        <v>590</v>
      </c>
      <c r="Z173" s="55" t="s">
        <v>591</v>
      </c>
      <c r="AA173" s="92" t="s">
        <v>65</v>
      </c>
      <c r="AB173" s="55"/>
      <c r="AC173" s="93"/>
      <c r="AD173" s="93"/>
      <c r="AE173" s="93"/>
      <c r="AF173" s="93"/>
      <c r="AG173" s="93"/>
      <c r="AH173" s="93"/>
      <c r="AI173" s="93"/>
      <c r="AJ173" s="93"/>
      <c r="AK173" s="93"/>
      <c r="AL173" s="93"/>
      <c r="AM173" s="93"/>
      <c r="AN173" s="93"/>
      <c r="AO173" s="93"/>
    </row>
    <row r="174" s="5" customFormat="1" ht="39" customHeight="1" spans="1:41">
      <c r="A174" s="102"/>
      <c r="B174" s="103" t="s">
        <v>602</v>
      </c>
      <c r="C174" s="104"/>
      <c r="D174" s="104"/>
      <c r="E174" s="105"/>
      <c r="F174" s="106"/>
      <c r="G174" s="113">
        <f>G175</f>
        <v>684</v>
      </c>
      <c r="H174" s="113">
        <f>H175</f>
        <v>0</v>
      </c>
      <c r="I174" s="113">
        <f>I175</f>
        <v>684</v>
      </c>
      <c r="J174" s="113">
        <f>J175</f>
        <v>0</v>
      </c>
      <c r="K174" s="113">
        <f>K175</f>
        <v>0</v>
      </c>
      <c r="L174" s="93"/>
      <c r="M174" s="93"/>
      <c r="N174" s="117"/>
      <c r="O174" s="93"/>
      <c r="P174" s="93"/>
      <c r="Q174" s="93"/>
      <c r="R174" s="93"/>
      <c r="S174" s="93"/>
      <c r="T174" s="93"/>
      <c r="U174" s="93"/>
      <c r="V174" s="93"/>
      <c r="W174" s="118"/>
      <c r="X174" s="118"/>
      <c r="Y174" s="93"/>
      <c r="Z174" s="93"/>
      <c r="AA174" s="93"/>
      <c r="AB174" s="93"/>
      <c r="AC174" s="93"/>
      <c r="AD174" s="93"/>
      <c r="AE174" s="93"/>
      <c r="AF174" s="93"/>
      <c r="AG174" s="93"/>
      <c r="AH174" s="93"/>
      <c r="AI174" s="93"/>
      <c r="AJ174" s="93"/>
      <c r="AK174" s="93"/>
      <c r="AL174" s="93"/>
      <c r="AM174" s="93"/>
      <c r="AN174" s="93"/>
      <c r="AO174" s="93"/>
    </row>
    <row r="175" s="5" customFormat="1" ht="150" customHeight="1" spans="1:41">
      <c r="A175" s="55">
        <v>88</v>
      </c>
      <c r="B175" s="56" t="s">
        <v>603</v>
      </c>
      <c r="C175" s="56" t="s">
        <v>54</v>
      </c>
      <c r="D175" s="56" t="s">
        <v>604</v>
      </c>
      <c r="E175" s="55" t="s">
        <v>605</v>
      </c>
      <c r="F175" s="56" t="s">
        <v>606</v>
      </c>
      <c r="G175" s="114">
        <v>684</v>
      </c>
      <c r="H175" s="115"/>
      <c r="I175" s="115">
        <v>684</v>
      </c>
      <c r="J175" s="115"/>
      <c r="K175" s="115"/>
      <c r="L175" s="55"/>
      <c r="M175" s="56" t="s">
        <v>607</v>
      </c>
      <c r="N175" s="56" t="s">
        <v>608</v>
      </c>
      <c r="O175" s="56">
        <v>51</v>
      </c>
      <c r="P175" s="56">
        <v>51</v>
      </c>
      <c r="Q175" s="82">
        <f>R175+S175</f>
        <v>0.114</v>
      </c>
      <c r="R175" s="58">
        <v>0.114</v>
      </c>
      <c r="S175" s="58"/>
      <c r="T175" s="58">
        <v>0.114</v>
      </c>
      <c r="U175" s="58">
        <v>0.114</v>
      </c>
      <c r="V175" s="58"/>
      <c r="W175" s="55" t="s">
        <v>609</v>
      </c>
      <c r="X175" s="84" t="s">
        <v>591</v>
      </c>
      <c r="Y175" s="55" t="s">
        <v>609</v>
      </c>
      <c r="Z175" s="55" t="s">
        <v>591</v>
      </c>
      <c r="AA175" s="92" t="s">
        <v>65</v>
      </c>
      <c r="AB175" s="55"/>
      <c r="AC175" s="93"/>
      <c r="AD175" s="93"/>
      <c r="AE175" s="93"/>
      <c r="AF175" s="93"/>
      <c r="AG175" s="93"/>
      <c r="AH175" s="93"/>
      <c r="AI175" s="93"/>
      <c r="AJ175" s="93"/>
      <c r="AK175" s="93"/>
      <c r="AL175" s="93"/>
      <c r="AM175" s="93"/>
      <c r="AN175" s="93"/>
      <c r="AO175" s="93"/>
    </row>
    <row r="176" s="5" customFormat="1" ht="39" customHeight="1" spans="1:41">
      <c r="A176" s="102"/>
      <c r="B176" s="103" t="s">
        <v>610</v>
      </c>
      <c r="C176" s="104"/>
      <c r="D176" s="104"/>
      <c r="E176" s="105"/>
      <c r="F176" s="106"/>
      <c r="G176" s="113">
        <f>G177</f>
        <v>73.65</v>
      </c>
      <c r="H176" s="113">
        <f>H177</f>
        <v>0</v>
      </c>
      <c r="I176" s="113">
        <f>I177</f>
        <v>0</v>
      </c>
      <c r="J176" s="113">
        <f>J177</f>
        <v>0</v>
      </c>
      <c r="K176" s="113">
        <f>K177</f>
        <v>73.65</v>
      </c>
      <c r="L176" s="93"/>
      <c r="M176" s="93"/>
      <c r="N176" s="117"/>
      <c r="O176" s="93"/>
      <c r="P176" s="93"/>
      <c r="Q176" s="93"/>
      <c r="R176" s="93"/>
      <c r="S176" s="93"/>
      <c r="T176" s="93"/>
      <c r="U176" s="93"/>
      <c r="V176" s="93"/>
      <c r="W176" s="118"/>
      <c r="X176" s="118"/>
      <c r="Y176" s="93"/>
      <c r="Z176" s="93"/>
      <c r="AA176" s="93"/>
      <c r="AB176" s="93"/>
      <c r="AC176" s="93"/>
      <c r="AD176" s="93"/>
      <c r="AE176" s="93"/>
      <c r="AF176" s="93"/>
      <c r="AG176" s="93"/>
      <c r="AH176" s="93"/>
      <c r="AI176" s="93"/>
      <c r="AJ176" s="93"/>
      <c r="AK176" s="93"/>
      <c r="AL176" s="93"/>
      <c r="AM176" s="93"/>
      <c r="AN176" s="93"/>
      <c r="AO176" s="93"/>
    </row>
    <row r="177" s="5" customFormat="1" ht="123" customHeight="1" spans="1:41">
      <c r="A177" s="55">
        <v>89</v>
      </c>
      <c r="B177" s="56" t="s">
        <v>611</v>
      </c>
      <c r="C177" s="56" t="s">
        <v>54</v>
      </c>
      <c r="D177" s="56" t="s">
        <v>73</v>
      </c>
      <c r="E177" s="55" t="s">
        <v>152</v>
      </c>
      <c r="F177" s="56" t="s">
        <v>612</v>
      </c>
      <c r="G177" s="114">
        <v>73.65</v>
      </c>
      <c r="H177" s="115"/>
      <c r="I177" s="115"/>
      <c r="J177" s="115"/>
      <c r="K177" s="115">
        <v>73.65</v>
      </c>
      <c r="L177" s="55" t="s">
        <v>86</v>
      </c>
      <c r="M177" s="56" t="s">
        <v>613</v>
      </c>
      <c r="N177" s="56" t="s">
        <v>614</v>
      </c>
      <c r="O177" s="56">
        <v>51</v>
      </c>
      <c r="P177" s="56">
        <v>51</v>
      </c>
      <c r="Q177" s="82">
        <f>R177+S177</f>
        <v>0.04</v>
      </c>
      <c r="R177" s="58">
        <v>0.04</v>
      </c>
      <c r="S177" s="58"/>
      <c r="T177" s="83">
        <f>U177+V177</f>
        <v>0.04</v>
      </c>
      <c r="U177" s="58">
        <v>0.04</v>
      </c>
      <c r="V177" s="58"/>
      <c r="W177" s="55" t="s">
        <v>277</v>
      </c>
      <c r="X177" s="84" t="s">
        <v>278</v>
      </c>
      <c r="Y177" s="55" t="s">
        <v>615</v>
      </c>
      <c r="Z177" s="55" t="s">
        <v>278</v>
      </c>
      <c r="AA177" s="92" t="s">
        <v>91</v>
      </c>
      <c r="AB177" s="55"/>
      <c r="AC177" s="93"/>
      <c r="AD177" s="93"/>
      <c r="AE177" s="93"/>
      <c r="AF177" s="93"/>
      <c r="AG177" s="93"/>
      <c r="AH177" s="93"/>
      <c r="AI177" s="93"/>
      <c r="AJ177" s="93"/>
      <c r="AK177" s="93"/>
      <c r="AL177" s="93"/>
      <c r="AM177" s="93"/>
      <c r="AN177" s="93"/>
      <c r="AO177" s="93"/>
    </row>
    <row r="178" ht="39" customHeight="1" spans="1:41">
      <c r="A178" s="34"/>
      <c r="B178" s="35" t="s">
        <v>616</v>
      </c>
      <c r="C178" s="36"/>
      <c r="D178" s="36"/>
      <c r="E178" s="37"/>
      <c r="F178" s="53"/>
      <c r="G178" s="98">
        <f>G180+G179</f>
        <v>20</v>
      </c>
      <c r="H178" s="98">
        <f>H180+H179</f>
        <v>4</v>
      </c>
      <c r="I178" s="98">
        <f>I180+I179</f>
        <v>11</v>
      </c>
      <c r="J178" s="98">
        <f>J180+J179</f>
        <v>0</v>
      </c>
      <c r="K178" s="98">
        <f>K180+K179</f>
        <v>5</v>
      </c>
      <c r="L178" s="73"/>
      <c r="M178" s="73"/>
      <c r="N178" s="74"/>
      <c r="O178" s="73"/>
      <c r="P178" s="73"/>
      <c r="Q178" s="73"/>
      <c r="R178" s="73"/>
      <c r="S178" s="73"/>
      <c r="T178" s="73"/>
      <c r="U178" s="73"/>
      <c r="V178" s="73"/>
      <c r="W178" s="81"/>
      <c r="X178" s="81"/>
      <c r="Y178" s="73"/>
      <c r="Z178" s="73"/>
      <c r="AA178" s="73"/>
      <c r="AB178" s="73"/>
      <c r="AC178" s="73"/>
      <c r="AD178" s="73"/>
      <c r="AE178" s="73"/>
      <c r="AF178" s="73"/>
      <c r="AG178" s="73"/>
      <c r="AH178" s="73"/>
      <c r="AI178" s="73"/>
      <c r="AJ178" s="73"/>
      <c r="AK178" s="73"/>
      <c r="AL178" s="73"/>
      <c r="AM178" s="73"/>
      <c r="AN178" s="73"/>
      <c r="AO178" s="73"/>
    </row>
    <row r="179" ht="155" customHeight="1" spans="1:41">
      <c r="A179" s="45">
        <v>90</v>
      </c>
      <c r="B179" s="46" t="s">
        <v>617</v>
      </c>
      <c r="C179" s="46" t="s">
        <v>54</v>
      </c>
      <c r="D179" s="46" t="s">
        <v>151</v>
      </c>
      <c r="E179" s="45" t="s">
        <v>152</v>
      </c>
      <c r="F179" s="46" t="s">
        <v>618</v>
      </c>
      <c r="G179" s="47">
        <v>15</v>
      </c>
      <c r="H179" s="48">
        <v>4</v>
      </c>
      <c r="I179" s="48">
        <v>11</v>
      </c>
      <c r="J179" s="48"/>
      <c r="K179" s="48"/>
      <c r="L179" s="45" t="s">
        <v>619</v>
      </c>
      <c r="M179" s="46" t="s">
        <v>620</v>
      </c>
      <c r="N179" s="56" t="s">
        <v>621</v>
      </c>
      <c r="O179" s="46">
        <v>5</v>
      </c>
      <c r="P179" s="46">
        <v>5</v>
      </c>
      <c r="Q179" s="78">
        <v>0.05</v>
      </c>
      <c r="R179" s="48"/>
      <c r="S179" s="48">
        <v>0.05</v>
      </c>
      <c r="T179" s="79">
        <v>0.05</v>
      </c>
      <c r="U179" s="48"/>
      <c r="V179" s="48">
        <v>0.05</v>
      </c>
      <c r="W179" s="45" t="s">
        <v>61</v>
      </c>
      <c r="X179" s="80" t="s">
        <v>62</v>
      </c>
      <c r="Y179" s="45" t="s">
        <v>61</v>
      </c>
      <c r="Z179" s="45" t="s">
        <v>62</v>
      </c>
      <c r="AA179" s="90" t="s">
        <v>124</v>
      </c>
      <c r="AB179" s="45"/>
      <c r="AC179" s="73"/>
      <c r="AD179" s="73"/>
      <c r="AE179" s="73"/>
      <c r="AF179" s="73"/>
      <c r="AG179" s="73"/>
      <c r="AH179" s="73"/>
      <c r="AI179" s="73"/>
      <c r="AJ179" s="73"/>
      <c r="AK179" s="73"/>
      <c r="AL179" s="73"/>
      <c r="AM179" s="73"/>
      <c r="AN179" s="73"/>
      <c r="AO179" s="73"/>
    </row>
    <row r="180" ht="155" customHeight="1" spans="1:41">
      <c r="A180" s="45">
        <v>91</v>
      </c>
      <c r="B180" s="46" t="s">
        <v>622</v>
      </c>
      <c r="C180" s="46" t="s">
        <v>54</v>
      </c>
      <c r="D180" s="46" t="s">
        <v>73</v>
      </c>
      <c r="E180" s="45" t="s">
        <v>623</v>
      </c>
      <c r="F180" s="46" t="s">
        <v>624</v>
      </c>
      <c r="G180" s="116">
        <v>5</v>
      </c>
      <c r="H180" s="45"/>
      <c r="I180" s="45"/>
      <c r="J180" s="45"/>
      <c r="K180" s="45">
        <v>5</v>
      </c>
      <c r="L180" s="45" t="s">
        <v>86</v>
      </c>
      <c r="M180" s="46" t="s">
        <v>625</v>
      </c>
      <c r="N180" s="46" t="s">
        <v>626</v>
      </c>
      <c r="O180" s="46">
        <v>2</v>
      </c>
      <c r="P180" s="46">
        <v>3</v>
      </c>
      <c r="Q180" s="78">
        <f>R180+S180</f>
        <v>0.15</v>
      </c>
      <c r="R180" s="48">
        <v>0.05</v>
      </c>
      <c r="S180" s="48">
        <v>0.1</v>
      </c>
      <c r="T180" s="79">
        <f>U180+V180</f>
        <v>0.75</v>
      </c>
      <c r="U180" s="48">
        <v>0.25</v>
      </c>
      <c r="V180" s="48">
        <v>0.5</v>
      </c>
      <c r="W180" s="45" t="s">
        <v>627</v>
      </c>
      <c r="X180" s="80" t="s">
        <v>628</v>
      </c>
      <c r="Y180" s="45" t="s">
        <v>627</v>
      </c>
      <c r="Z180" s="45" t="s">
        <v>628</v>
      </c>
      <c r="AA180" s="90" t="s">
        <v>91</v>
      </c>
      <c r="AB180" s="45"/>
      <c r="AC180" s="73"/>
      <c r="AD180" s="73"/>
      <c r="AE180" s="73"/>
      <c r="AF180" s="73"/>
      <c r="AG180" s="73"/>
      <c r="AH180" s="73"/>
      <c r="AI180" s="73"/>
      <c r="AJ180" s="73"/>
      <c r="AK180" s="73"/>
      <c r="AL180" s="73"/>
      <c r="AM180" s="73"/>
      <c r="AN180" s="73"/>
      <c r="AO180" s="73"/>
    </row>
    <row r="181" ht="39" customHeight="1" spans="1:41">
      <c r="A181" s="34"/>
      <c r="B181" s="35" t="s">
        <v>629</v>
      </c>
      <c r="C181" s="36"/>
      <c r="D181" s="36"/>
      <c r="E181" s="37"/>
      <c r="F181" s="53"/>
      <c r="G181" s="98"/>
      <c r="H181" s="98"/>
      <c r="I181" s="98"/>
      <c r="J181" s="98"/>
      <c r="K181" s="98"/>
      <c r="L181" s="73"/>
      <c r="M181" s="73"/>
      <c r="N181" s="74"/>
      <c r="O181" s="73"/>
      <c r="P181" s="73"/>
      <c r="Q181" s="73"/>
      <c r="R181" s="73"/>
      <c r="S181" s="73"/>
      <c r="T181" s="73"/>
      <c r="U181" s="73"/>
      <c r="V181" s="73"/>
      <c r="W181" s="81"/>
      <c r="X181" s="81"/>
      <c r="Y181" s="73"/>
      <c r="Z181" s="73"/>
      <c r="AA181" s="73"/>
      <c r="AB181" s="73"/>
      <c r="AC181" s="73"/>
      <c r="AD181" s="73"/>
      <c r="AE181" s="73"/>
      <c r="AF181" s="73"/>
      <c r="AG181" s="73"/>
      <c r="AH181" s="73"/>
      <c r="AI181" s="73"/>
      <c r="AJ181" s="73"/>
      <c r="AK181" s="73"/>
      <c r="AL181" s="73"/>
      <c r="AM181" s="73"/>
      <c r="AN181" s="73"/>
      <c r="AO181" s="73"/>
    </row>
    <row r="182" ht="39" customHeight="1" spans="1:41">
      <c r="A182" s="34"/>
      <c r="B182" s="95" t="s">
        <v>79</v>
      </c>
      <c r="C182" s="96"/>
      <c r="D182" s="96"/>
      <c r="E182" s="96"/>
      <c r="F182" s="53"/>
      <c r="G182" s="98"/>
      <c r="H182" s="98"/>
      <c r="I182" s="98"/>
      <c r="J182" s="98"/>
      <c r="K182" s="98"/>
      <c r="L182" s="73"/>
      <c r="M182" s="73"/>
      <c r="N182" s="74"/>
      <c r="O182" s="73"/>
      <c r="P182" s="73"/>
      <c r="Q182" s="73"/>
      <c r="R182" s="73"/>
      <c r="S182" s="73"/>
      <c r="T182" s="73"/>
      <c r="U182" s="73"/>
      <c r="V182" s="73"/>
      <c r="W182" s="81"/>
      <c r="X182" s="81"/>
      <c r="Y182" s="73"/>
      <c r="Z182" s="73"/>
      <c r="AA182" s="73"/>
      <c r="AB182" s="73"/>
      <c r="AC182" s="73"/>
      <c r="AD182" s="73"/>
      <c r="AE182" s="73"/>
      <c r="AF182" s="73"/>
      <c r="AG182" s="73"/>
      <c r="AH182" s="73"/>
      <c r="AI182" s="73"/>
      <c r="AJ182" s="73"/>
      <c r="AK182" s="73"/>
      <c r="AL182" s="73"/>
      <c r="AM182" s="73"/>
      <c r="AN182" s="73"/>
      <c r="AO182" s="73"/>
    </row>
    <row r="183" ht="39" customHeight="1" spans="1:41">
      <c r="A183" s="34"/>
      <c r="B183" s="35" t="s">
        <v>630</v>
      </c>
      <c r="C183" s="36"/>
      <c r="D183" s="36"/>
      <c r="E183" s="37"/>
      <c r="F183" s="53"/>
      <c r="G183" s="98"/>
      <c r="H183" s="98"/>
      <c r="I183" s="98"/>
      <c r="J183" s="98"/>
      <c r="K183" s="98"/>
      <c r="L183" s="73"/>
      <c r="M183" s="73"/>
      <c r="N183" s="74"/>
      <c r="O183" s="73"/>
      <c r="P183" s="73"/>
      <c r="Q183" s="73"/>
      <c r="R183" s="73"/>
      <c r="S183" s="73"/>
      <c r="T183" s="73"/>
      <c r="U183" s="73"/>
      <c r="V183" s="73"/>
      <c r="W183" s="81"/>
      <c r="X183" s="81"/>
      <c r="Y183" s="73"/>
      <c r="Z183" s="73"/>
      <c r="AA183" s="73"/>
      <c r="AB183" s="73"/>
      <c r="AC183" s="73"/>
      <c r="AD183" s="73"/>
      <c r="AE183" s="73"/>
      <c r="AF183" s="73"/>
      <c r="AG183" s="73"/>
      <c r="AH183" s="73"/>
      <c r="AI183" s="73"/>
      <c r="AJ183" s="73"/>
      <c r="AK183" s="73"/>
      <c r="AL183" s="73"/>
      <c r="AM183" s="73"/>
      <c r="AN183" s="73"/>
      <c r="AO183" s="73"/>
    </row>
    <row r="184" ht="39" customHeight="1" spans="1:41">
      <c r="A184" s="34"/>
      <c r="B184" s="95" t="s">
        <v>79</v>
      </c>
      <c r="C184" s="96"/>
      <c r="D184" s="96"/>
      <c r="E184" s="96"/>
      <c r="F184" s="53"/>
      <c r="G184" s="98"/>
      <c r="H184" s="98"/>
      <c r="I184" s="98"/>
      <c r="J184" s="98"/>
      <c r="K184" s="98"/>
      <c r="L184" s="73"/>
      <c r="M184" s="73"/>
      <c r="N184" s="74"/>
      <c r="O184" s="73"/>
      <c r="P184" s="73"/>
      <c r="Q184" s="73"/>
      <c r="R184" s="73"/>
      <c r="S184" s="73"/>
      <c r="T184" s="73"/>
      <c r="U184" s="73"/>
      <c r="V184" s="73"/>
      <c r="W184" s="81"/>
      <c r="X184" s="81"/>
      <c r="Y184" s="73"/>
      <c r="Z184" s="73"/>
      <c r="AA184" s="73"/>
      <c r="AB184" s="73"/>
      <c r="AC184" s="73"/>
      <c r="AD184" s="73"/>
      <c r="AE184" s="73"/>
      <c r="AF184" s="73"/>
      <c r="AG184" s="73"/>
      <c r="AH184" s="73"/>
      <c r="AI184" s="73"/>
      <c r="AJ184" s="73"/>
      <c r="AK184" s="73"/>
      <c r="AL184" s="73"/>
      <c r="AM184" s="73"/>
      <c r="AN184" s="73"/>
      <c r="AO184" s="73"/>
    </row>
  </sheetData>
  <mergeCells count="87">
    <mergeCell ref="A1:B1"/>
    <mergeCell ref="A2:AO2"/>
    <mergeCell ref="G3:K3"/>
    <mergeCell ref="M3:V3"/>
    <mergeCell ref="W3:X3"/>
    <mergeCell ref="Y3:Z3"/>
    <mergeCell ref="AC3:AO3"/>
    <mergeCell ref="O4:P4"/>
    <mergeCell ref="Q4:S4"/>
    <mergeCell ref="T4:V4"/>
    <mergeCell ref="A6:F6"/>
    <mergeCell ref="B7:E7"/>
    <mergeCell ref="B8:E8"/>
    <mergeCell ref="B9:E9"/>
    <mergeCell ref="B13:E13"/>
    <mergeCell ref="B15:E15"/>
    <mergeCell ref="B17:E17"/>
    <mergeCell ref="B19:E19"/>
    <mergeCell ref="B23:E23"/>
    <mergeCell ref="B25:E25"/>
    <mergeCell ref="B27:E27"/>
    <mergeCell ref="B29:E29"/>
    <mergeCell ref="B31:E31"/>
    <mergeCell ref="B33:E33"/>
    <mergeCell ref="B35:E35"/>
    <mergeCell ref="B37:E37"/>
    <mergeCell ref="B39:E39"/>
    <mergeCell ref="B41:E41"/>
    <mergeCell ref="B42:E42"/>
    <mergeCell ref="B45:E45"/>
    <mergeCell ref="B52:E52"/>
    <mergeCell ref="B55:E55"/>
    <mergeCell ref="B58:E58"/>
    <mergeCell ref="B62:E62"/>
    <mergeCell ref="B67:E67"/>
    <mergeCell ref="B69:E69"/>
    <mergeCell ref="B71:E71"/>
    <mergeCell ref="B75:E75"/>
    <mergeCell ref="B77:E77"/>
    <mergeCell ref="B79:E79"/>
    <mergeCell ref="B82:E82"/>
    <mergeCell ref="B89:E89"/>
    <mergeCell ref="B91:E91"/>
    <mergeCell ref="B93:E93"/>
    <mergeCell ref="B95:E95"/>
    <mergeCell ref="B97:E97"/>
    <mergeCell ref="B98:E98"/>
    <mergeCell ref="B100:E100"/>
    <mergeCell ref="B107:E107"/>
    <mergeCell ref="B109:E109"/>
    <mergeCell ref="B110:E110"/>
    <mergeCell ref="B116:E116"/>
    <mergeCell ref="B124:E124"/>
    <mergeCell ref="B126:E126"/>
    <mergeCell ref="B129:E129"/>
    <mergeCell ref="B134:E134"/>
    <mergeCell ref="B136:E136"/>
    <mergeCell ref="B138:E138"/>
    <mergeCell ref="B151:E151"/>
    <mergeCell ref="B153:E153"/>
    <mergeCell ref="B155:E155"/>
    <mergeCell ref="B157:E157"/>
    <mergeCell ref="B159:E159"/>
    <mergeCell ref="B161:E161"/>
    <mergeCell ref="B166:E166"/>
    <mergeCell ref="B167:E167"/>
    <mergeCell ref="B168:E168"/>
    <mergeCell ref="B170:E170"/>
    <mergeCell ref="B178:E178"/>
    <mergeCell ref="B181:E181"/>
    <mergeCell ref="B183:E183"/>
    <mergeCell ref="A3:A5"/>
    <mergeCell ref="B3:B5"/>
    <mergeCell ref="C3:C5"/>
    <mergeCell ref="D3:D5"/>
    <mergeCell ref="E3:E5"/>
    <mergeCell ref="F3:F5"/>
    <mergeCell ref="G4:G5"/>
    <mergeCell ref="H4:H5"/>
    <mergeCell ref="I4:I5"/>
    <mergeCell ref="J4:J5"/>
    <mergeCell ref="K4:K5"/>
    <mergeCell ref="L3:L5"/>
    <mergeCell ref="M4:M5"/>
    <mergeCell ref="N4:N5"/>
    <mergeCell ref="AA3:AA4"/>
    <mergeCell ref="AB3:AB4"/>
  </mergeCells>
  <printOptions horizontalCentered="1"/>
  <pageMargins left="0.25" right="0.25" top="0.78740157480315" bottom="0.78740157480315" header="0.511811023622047" footer="0.551181102362205"/>
  <pageSetup paperSize="9" scale="28" fitToHeight="0" orientation="landscape" useFirstPageNumber="1"/>
  <headerFooter>
    <oddFooter>&amp;C&amp;14-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 sqref="A3"/>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调整后9.26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面具1427795478</cp:lastModifiedBy>
  <dcterms:created xsi:type="dcterms:W3CDTF">2016-07-11T03:13:00Z</dcterms:created>
  <cp:lastPrinted>2022-09-21T01:57:00Z</cp:lastPrinted>
  <dcterms:modified xsi:type="dcterms:W3CDTF">2022-09-26T09:33:46Z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ubyTemplateID" linkTarget="0">
    <vt:lpwstr>14</vt:lpwstr>
  </property>
  <property fmtid="{D5CDD505-2E9C-101B-9397-08002B2CF9AE}" pid="4" name="ICV">
    <vt:lpwstr>409BF6ACF37F46B0A278B5B8D367314B</vt:lpwstr>
  </property>
</Properties>
</file>